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geningenur4-my.sharepoint.com/personal/jinsong_wang_wur_nl/Documents/博士/博士二年级/column experiments-1/Data 4TU/"/>
    </mc:Choice>
  </mc:AlternateContent>
  <xr:revisionPtr revIDLastSave="34" documentId="8_{1D120EEE-F10D-4DFD-B5ED-10D996B44740}" xr6:coauthVersionLast="47" xr6:coauthVersionMax="47" xr10:uidLastSave="{A387B53A-FF67-4C6F-A8AA-EF19ED2F6BC8}"/>
  <bookViews>
    <workbookView xWindow="28680" yWindow="-120" windowWidth="29040" windowHeight="15840" xr2:uid="{79AA607D-A052-458B-8A7A-86130D4EC601}"/>
  </bookViews>
  <sheets>
    <sheet name="Benzotrizole NH4 NO3 NO2 data" sheetId="25" r:id="rId1"/>
    <sheet name="amoA gene copy numbers" sheetId="2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5" i="26" l="1"/>
  <c r="J15" i="26"/>
  <c r="H15" i="26"/>
  <c r="L14" i="26"/>
  <c r="J14" i="26"/>
  <c r="H14" i="26"/>
  <c r="L13" i="26"/>
  <c r="J13" i="26"/>
  <c r="H13" i="26"/>
  <c r="L12" i="26"/>
  <c r="J12" i="26"/>
  <c r="H12" i="26"/>
  <c r="L11" i="26"/>
  <c r="J11" i="26"/>
  <c r="H11" i="26"/>
  <c r="L10" i="26"/>
  <c r="J10" i="26"/>
  <c r="H10" i="26"/>
  <c r="L9" i="26"/>
  <c r="J9" i="26"/>
  <c r="H9" i="26"/>
  <c r="L8" i="26"/>
  <c r="J8" i="26"/>
  <c r="H8" i="26"/>
  <c r="L7" i="26"/>
  <c r="J7" i="26"/>
  <c r="H7" i="26"/>
  <c r="L6" i="26"/>
  <c r="J6" i="26"/>
  <c r="H6" i="26"/>
  <c r="L5" i="26"/>
  <c r="J5" i="26"/>
  <c r="H5" i="26"/>
  <c r="L4" i="26"/>
  <c r="J4" i="26"/>
  <c r="H4" i="26"/>
  <c r="M7" i="26" l="1"/>
  <c r="N15" i="26"/>
  <c r="N5" i="26"/>
  <c r="M13" i="26"/>
  <c r="N14" i="26"/>
  <c r="M10" i="26"/>
  <c r="N4" i="26"/>
  <c r="M20" i="26"/>
  <c r="M5" i="26"/>
  <c r="N12" i="26"/>
  <c r="N6" i="26"/>
  <c r="N21" i="26"/>
  <c r="N13" i="26"/>
  <c r="M15" i="26"/>
  <c r="N7" i="26"/>
  <c r="M9" i="26"/>
  <c r="N11" i="26"/>
  <c r="M14" i="26"/>
  <c r="M8" i="26"/>
  <c r="M12" i="26"/>
  <c r="N8" i="26"/>
  <c r="N10" i="26"/>
  <c r="N9" i="26"/>
  <c r="M6" i="26"/>
  <c r="M11" i="26"/>
  <c r="M19" i="26"/>
  <c r="N19" i="26"/>
  <c r="N20" i="26"/>
  <c r="M4" i="26"/>
  <c r="M21" i="26"/>
  <c r="S25" i="25" l="1"/>
  <c r="R25" i="25"/>
  <c r="S24" i="25"/>
  <c r="R24" i="25"/>
  <c r="S23" i="25"/>
  <c r="R23" i="25"/>
  <c r="S22" i="25"/>
  <c r="R22" i="25"/>
  <c r="S21" i="25"/>
  <c r="R21" i="25"/>
  <c r="S19" i="25"/>
  <c r="R19" i="25"/>
  <c r="S18" i="25"/>
  <c r="R18" i="25"/>
  <c r="S17" i="25"/>
  <c r="R17" i="25"/>
  <c r="S16" i="25"/>
  <c r="R16" i="25"/>
  <c r="S15" i="25"/>
  <c r="R15" i="25"/>
  <c r="R10" i="25"/>
  <c r="S10" i="25"/>
  <c r="R11" i="25"/>
  <c r="S11" i="25"/>
  <c r="R12" i="25"/>
  <c r="S12" i="25"/>
  <c r="R13" i="25"/>
  <c r="S13" i="25"/>
  <c r="S9" i="25"/>
  <c r="R9" i="25"/>
  <c r="R4" i="25"/>
  <c r="S4" i="25"/>
  <c r="R5" i="25"/>
  <c r="S5" i="25"/>
  <c r="R6" i="25"/>
  <c r="S6" i="25"/>
  <c r="R7" i="25"/>
  <c r="S7" i="25"/>
  <c r="S3" i="25"/>
  <c r="R3" i="25"/>
  <c r="G7" i="25"/>
  <c r="G6" i="25"/>
  <c r="G5" i="25"/>
  <c r="G4" i="25"/>
  <c r="G3" i="25"/>
  <c r="E7" i="25"/>
  <c r="E6" i="25"/>
  <c r="E5" i="25"/>
  <c r="E4" i="25"/>
  <c r="E3" i="25"/>
  <c r="C7" i="25"/>
  <c r="C6" i="25"/>
  <c r="C5" i="25"/>
  <c r="C4" i="25"/>
  <c r="C3" i="25"/>
  <c r="Q7" i="25"/>
  <c r="O7" i="25"/>
  <c r="M7" i="25"/>
  <c r="K7" i="25"/>
  <c r="I7" i="25"/>
  <c r="Q6" i="25"/>
  <c r="O6" i="25"/>
  <c r="M6" i="25"/>
  <c r="K6" i="25"/>
  <c r="I6" i="25"/>
  <c r="Q5" i="25"/>
  <c r="O5" i="25"/>
  <c r="M5" i="25"/>
  <c r="K5" i="25"/>
  <c r="I5" i="25"/>
  <c r="Q4" i="25"/>
  <c r="O4" i="25"/>
  <c r="M4" i="25"/>
  <c r="K4" i="25"/>
  <c r="I4" i="25"/>
  <c r="Q3" i="25"/>
  <c r="O3" i="25"/>
  <c r="M3" i="25"/>
  <c r="K3" i="25"/>
  <c r="I3" i="25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D27E75B-EAAA-466E-A975-F46C2EAE0566}" keepAlive="1" name="Query - column data 2020122" description="Connection to the 'column data 2020122' query in the workbook." type="5" refreshedVersion="6" background="1" saveData="1">
    <dbPr connection="Provider=Microsoft.Mashup.OleDb.1;Data Source=$Workbook$;Location=column data 2020122;Extended Properties=&quot;&quot;" command="SELECT * FROM [column data 2020122]"/>
  </connection>
  <connection id="2" xr16:uid="{15DD4E65-ADED-4268-A132-B6E1011E6BBC}" keepAlive="1" name="Query - column data 20201230" description="Connection to the 'column data 20201230' query in the workbook." type="5" refreshedVersion="6" background="1" saveData="1">
    <dbPr connection="Provider=Microsoft.Mashup.OleDb.1;Data Source=$Workbook$;Location=&quot;column data 20201230&quot;;Extended Properties=&quot;&quot;" command="SELECT * FROM [column data 20201230]"/>
  </connection>
</connections>
</file>

<file path=xl/sharedStrings.xml><?xml version="1.0" encoding="utf-8"?>
<sst xmlns="http://schemas.openxmlformats.org/spreadsheetml/2006/main" count="78" uniqueCount="32">
  <si>
    <t>In</t>
  </si>
  <si>
    <t xml:space="preserve">Up </t>
  </si>
  <si>
    <t>Mid</t>
  </si>
  <si>
    <t>Down</t>
  </si>
  <si>
    <t>Out</t>
  </si>
  <si>
    <t>C/C0</t>
  </si>
  <si>
    <t>AVE</t>
  </si>
  <si>
    <t>STD</t>
  </si>
  <si>
    <t>Benzotriazole concentration (ng/L)</t>
  </si>
  <si>
    <t>NH4 concentration  (mg N/L)</t>
  </si>
  <si>
    <t>NO3 concentration (mgN/L)</t>
  </si>
  <si>
    <t>NO2 concentration (mg N/L)</t>
  </si>
  <si>
    <t>Phase</t>
  </si>
  <si>
    <t>Column</t>
  </si>
  <si>
    <t>Layers</t>
  </si>
  <si>
    <t>amoA</t>
  </si>
  <si>
    <t>DNA conc. (ng/ul)</t>
  </si>
  <si>
    <t>dilution times</t>
  </si>
  <si>
    <t>sand weight (g)</t>
  </si>
  <si>
    <t>EVA</t>
  </si>
  <si>
    <t>raw data</t>
  </si>
  <si>
    <t>actual copy numbers</t>
  </si>
  <si>
    <t>copy numbers</t>
  </si>
  <si>
    <t>P0</t>
  </si>
  <si>
    <t>NH4</t>
  </si>
  <si>
    <t>top</t>
  </si>
  <si>
    <t>middle</t>
  </si>
  <si>
    <t>bottom</t>
  </si>
  <si>
    <t>P1</t>
  </si>
  <si>
    <t>P3</t>
  </si>
  <si>
    <t>P5</t>
  </si>
  <si>
    <t>mid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</si>
</sst>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charset val="134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2" fontId="0" fillId="0" borderId="1" xfId="0" applyNumberForma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/>
    <xf numFmtId="2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5" fillId="3" borderId="0" xfId="0" applyFont="1" applyFill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5" fillId="0" borderId="0" xfId="0" applyFont="1" applyAlignment="1">
      <alignment horizontal="center"/>
    </xf>
    <xf numFmtId="0" fontId="5" fillId="3" borderId="0" xfId="0" applyFont="1" applyFill="1" applyAlignment="1">
      <alignment horizontal="center"/>
    </xf>
    <xf numFmtId="0" fontId="5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center"/>
    </xf>
    <xf numFmtId="11" fontId="6" fillId="0" borderId="0" xfId="0" applyNumberFormat="1" applyFont="1" applyAlignment="1">
      <alignment horizontal="center" vertical="center"/>
    </xf>
    <xf numFmtId="11" fontId="6" fillId="0" borderId="0" xfId="0" applyNumberFormat="1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11" fontId="7" fillId="0" borderId="0" xfId="0" applyNumberFormat="1" applyFont="1" applyAlignment="1">
      <alignment horizontal="center" vertical="center"/>
    </xf>
    <xf numFmtId="11" fontId="7" fillId="0" borderId="0" xfId="0" applyNumberFormat="1" applyFont="1" applyAlignment="1">
      <alignment horizontal="center"/>
    </xf>
    <xf numFmtId="0" fontId="1" fillId="0" borderId="0" xfId="0" applyFont="1"/>
    <xf numFmtId="0" fontId="3" fillId="0" borderId="0" xfId="0" applyFont="1"/>
    <xf numFmtId="11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3B9FF"/>
      <color rgb="FFF8FDCF"/>
      <color rgb="FF000000"/>
      <color rgb="FF5D84FF"/>
      <color rgb="FF4370FF"/>
      <color rgb="FF003CFA"/>
      <color rgb="FF0033CC"/>
      <color rgb="FF00165C"/>
      <color rgb="FF000C32"/>
      <color rgb="FF001C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A9531-0F09-480B-80D8-EDE374E6186D}">
  <dimension ref="A1:W25"/>
  <sheetViews>
    <sheetView tabSelected="1" workbookViewId="0">
      <selection activeCell="R7" sqref="R7"/>
    </sheetView>
  </sheetViews>
  <sheetFormatPr defaultRowHeight="14.5"/>
  <cols>
    <col min="2" max="10" width="9.54296875" bestFit="1" customWidth="1"/>
    <col min="18" max="19" width="9.54296875" bestFit="1" customWidth="1"/>
    <col min="22" max="22" width="9.54296875" bestFit="1" customWidth="1"/>
    <col min="23" max="23" width="9.26953125" bestFit="1" customWidth="1"/>
  </cols>
  <sheetData>
    <row r="1" spans="1:23" ht="18.5">
      <c r="A1" s="14" t="s">
        <v>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2" spans="1:23">
      <c r="A2" s="5"/>
      <c r="B2" s="5"/>
      <c r="C2" s="5" t="s">
        <v>5</v>
      </c>
      <c r="D2" s="5"/>
      <c r="E2" s="5" t="s">
        <v>5</v>
      </c>
      <c r="F2" s="5"/>
      <c r="G2" s="5" t="s">
        <v>5</v>
      </c>
      <c r="H2" s="5"/>
      <c r="I2" s="5" t="s">
        <v>5</v>
      </c>
      <c r="J2" s="5"/>
      <c r="K2" s="5" t="s">
        <v>5</v>
      </c>
      <c r="L2" s="5"/>
      <c r="M2" s="5" t="s">
        <v>5</v>
      </c>
      <c r="N2" s="5"/>
      <c r="O2" s="5" t="s">
        <v>5</v>
      </c>
      <c r="P2" s="5"/>
      <c r="Q2" s="5" t="s">
        <v>5</v>
      </c>
      <c r="R2" s="11" t="s">
        <v>6</v>
      </c>
      <c r="S2" s="11" t="s">
        <v>7</v>
      </c>
    </row>
    <row r="3" spans="1:23">
      <c r="A3" s="8" t="s">
        <v>0</v>
      </c>
      <c r="B3" s="1">
        <v>935.32411667318797</v>
      </c>
      <c r="C3" s="9">
        <f>B3/B3*100</f>
        <v>100</v>
      </c>
      <c r="D3" s="1">
        <v>770.59358965577906</v>
      </c>
      <c r="E3" s="9">
        <f>D3/D3*100</f>
        <v>100</v>
      </c>
      <c r="F3" s="1">
        <v>788.83207866360704</v>
      </c>
      <c r="G3" s="9">
        <f>F3/F3*100</f>
        <v>100</v>
      </c>
      <c r="H3" s="1">
        <v>1346.8057913252301</v>
      </c>
      <c r="I3" s="9">
        <f>H3/H3*100</f>
        <v>100</v>
      </c>
      <c r="J3" s="1">
        <v>940.05289212508103</v>
      </c>
      <c r="K3" s="9">
        <f>J3/J3*100</f>
        <v>100</v>
      </c>
      <c r="L3" s="1">
        <v>561.25942902888096</v>
      </c>
      <c r="M3" s="9">
        <f>L3/L3*100</f>
        <v>100</v>
      </c>
      <c r="N3" s="1">
        <v>581.18346110387597</v>
      </c>
      <c r="O3" s="9">
        <f>N3/N3*100</f>
        <v>100</v>
      </c>
      <c r="P3" s="1">
        <v>599.69110440097097</v>
      </c>
      <c r="Q3" s="9">
        <f>P3/P3*100</f>
        <v>100</v>
      </c>
      <c r="R3" s="10">
        <f>AVERAGE(I3,K3,M3,O3,Q3,C3,E3,G3)</f>
        <v>100</v>
      </c>
      <c r="S3" s="10">
        <f>STDEV(I3,K3,M3,O3,Q3,C3,E3,G3)</f>
        <v>0</v>
      </c>
    </row>
    <row r="4" spans="1:23">
      <c r="A4" s="8" t="s">
        <v>1</v>
      </c>
      <c r="B4" s="1">
        <v>545.92685991442102</v>
      </c>
      <c r="C4" s="9">
        <f>B4/B3*100</f>
        <v>58.367666371760365</v>
      </c>
      <c r="D4" s="1">
        <v>520.54890099186798</v>
      </c>
      <c r="E4" s="9">
        <f>D4/D3*100</f>
        <v>67.551678080321821</v>
      </c>
      <c r="F4" s="1">
        <v>599.07556514507496</v>
      </c>
      <c r="G4" s="9">
        <f>F4/F3*100</f>
        <v>75.944625142526363</v>
      </c>
      <c r="H4" s="1">
        <v>574.17718850190499</v>
      </c>
      <c r="I4" s="9">
        <f>H4/H3*100</f>
        <v>42.6325155564505</v>
      </c>
      <c r="J4" s="1">
        <v>419.98577681197702</v>
      </c>
      <c r="K4" s="9">
        <f>J4/J3*100</f>
        <v>44.676824073436791</v>
      </c>
      <c r="L4" s="1">
        <v>317.13105524480102</v>
      </c>
      <c r="M4" s="9">
        <f>L4/L3*100</f>
        <v>56.503470381516266</v>
      </c>
      <c r="N4" s="2">
        <v>272.32696017329903</v>
      </c>
      <c r="O4" s="3">
        <f>N4/N3*100</f>
        <v>46.857314152755208</v>
      </c>
      <c r="P4" s="1">
        <v>283.29975611827501</v>
      </c>
      <c r="Q4" s="9">
        <f>P4/P3*100</f>
        <v>47.240946887358284</v>
      </c>
      <c r="R4" s="10">
        <f t="shared" ref="R4:R7" si="0">AVERAGE(I4,K4,M4,O4,Q4,C4,E4,G4)</f>
        <v>54.9718800807657</v>
      </c>
      <c r="S4" s="10">
        <f t="shared" ref="S4:S7" si="1">STDEV(I4,K4,M4,O4,Q4,C4,E4,G4)</f>
        <v>11.927435898666733</v>
      </c>
      <c r="V4" s="6"/>
      <c r="W4" s="6"/>
    </row>
    <row r="5" spans="1:23">
      <c r="A5" s="8" t="s">
        <v>2</v>
      </c>
      <c r="B5" s="1">
        <v>490.93979744237299</v>
      </c>
      <c r="C5" s="9">
        <f>B5/B3*100</f>
        <v>52.48873504818571</v>
      </c>
      <c r="D5" s="1">
        <v>447.32487190698902</v>
      </c>
      <c r="E5" s="9">
        <f>D5/D3*100</f>
        <v>58.049389186692714</v>
      </c>
      <c r="F5" s="1">
        <v>333.990986842925</v>
      </c>
      <c r="G5" s="9">
        <f>F5/F3*100</f>
        <v>42.339934680236752</v>
      </c>
      <c r="H5" s="1">
        <v>289.29399733118402</v>
      </c>
      <c r="I5" s="9">
        <f>H5/H3*100</f>
        <v>21.480008416545676</v>
      </c>
      <c r="J5" s="4">
        <v>298.87666390305299</v>
      </c>
      <c r="K5" s="9">
        <f>J5/J3*100</f>
        <v>31.793600807653831</v>
      </c>
      <c r="L5" s="1">
        <v>352.493847802441</v>
      </c>
      <c r="M5" s="9">
        <f>L5/L3*100</f>
        <v>62.804084808400177</v>
      </c>
      <c r="N5" s="1">
        <v>214.56003515665901</v>
      </c>
      <c r="O5" s="9">
        <f>N5/N3*100</f>
        <v>36.91778061769557</v>
      </c>
      <c r="P5" s="1">
        <v>227.17085659783999</v>
      </c>
      <c r="Q5" s="9">
        <f>P5/P3*100</f>
        <v>37.881311717098093</v>
      </c>
      <c r="R5" s="10">
        <f t="shared" si="0"/>
        <v>42.969355660313568</v>
      </c>
      <c r="S5" s="10">
        <f t="shared" si="1"/>
        <v>13.94395895509485</v>
      </c>
      <c r="V5" s="6"/>
      <c r="W5" s="6"/>
    </row>
    <row r="6" spans="1:23">
      <c r="A6" s="8" t="s">
        <v>3</v>
      </c>
      <c r="B6" s="1">
        <v>153.72042495436901</v>
      </c>
      <c r="C6" s="9">
        <f>B6/B3*100</f>
        <v>16.434989990542554</v>
      </c>
      <c r="D6" s="1">
        <v>188.72604476897101</v>
      </c>
      <c r="E6" s="9">
        <f>D6/D3*100</f>
        <v>24.490995941618738</v>
      </c>
      <c r="F6" s="1">
        <v>77.725650291607295</v>
      </c>
      <c r="G6" s="9">
        <f>F6/F3*100</f>
        <v>9.8532567822654382</v>
      </c>
      <c r="H6" s="1">
        <v>334.89854808174903</v>
      </c>
      <c r="I6" s="9">
        <f>H6/H3*100</f>
        <v>24.866135135357233</v>
      </c>
      <c r="J6" s="4">
        <v>413.034792536738</v>
      </c>
      <c r="K6" s="9">
        <f>J6/J3*100</f>
        <v>43.937399267293635</v>
      </c>
      <c r="L6" s="1">
        <v>307.797046715487</v>
      </c>
      <c r="M6" s="9">
        <f>L6/L3*100</f>
        <v>54.840423304433884</v>
      </c>
      <c r="N6" s="1">
        <v>322.07128573022101</v>
      </c>
      <c r="O6" s="9">
        <f>N6/N3*100</f>
        <v>55.416457501817419</v>
      </c>
      <c r="P6" s="1">
        <v>295.64785415651698</v>
      </c>
      <c r="Q6" s="9">
        <f>P6/P3*100</f>
        <v>49.30002329313163</v>
      </c>
      <c r="R6" s="10">
        <f t="shared" si="0"/>
        <v>34.892460152057566</v>
      </c>
      <c r="S6" s="10">
        <f t="shared" si="1"/>
        <v>18.066947175208622</v>
      </c>
      <c r="V6" s="6"/>
      <c r="W6" s="6"/>
    </row>
    <row r="7" spans="1:23">
      <c r="A7" s="8" t="s">
        <v>4</v>
      </c>
      <c r="B7" s="1">
        <v>60.616841833842301</v>
      </c>
      <c r="C7" s="9">
        <f>B7/B3*100</f>
        <v>6.4808381130433803</v>
      </c>
      <c r="D7" s="1">
        <v>83.523200650857007</v>
      </c>
      <c r="E7" s="9">
        <f>D7/D3*100</f>
        <v>10.838813321580638</v>
      </c>
      <c r="F7" s="1">
        <v>53.890617815452202</v>
      </c>
      <c r="G7" s="9">
        <f>F7/F3*100</f>
        <v>6.8316970459353685</v>
      </c>
      <c r="H7" s="1">
        <v>376.21388423250499</v>
      </c>
      <c r="I7" s="9">
        <f>H7/H3*100</f>
        <v>27.933788721113089</v>
      </c>
      <c r="J7" s="1">
        <v>373.52887678501799</v>
      </c>
      <c r="K7" s="9">
        <f>J7/J3*100</f>
        <v>39.734878740771663</v>
      </c>
      <c r="L7" s="1">
        <v>299.86030360152603</v>
      </c>
      <c r="M7" s="9">
        <f>L7/L3*100</f>
        <v>53.426328020958024</v>
      </c>
      <c r="N7" s="1">
        <v>239.65589437696099</v>
      </c>
      <c r="O7" s="9">
        <f>N7/N3*100</f>
        <v>41.235842107717318</v>
      </c>
      <c r="P7" s="1">
        <v>252.542598726725</v>
      </c>
      <c r="Q7" s="9">
        <f>P7/P3*100</f>
        <v>42.112113532013915</v>
      </c>
      <c r="R7" s="10">
        <f t="shared" si="0"/>
        <v>28.574287450391672</v>
      </c>
      <c r="S7" s="10">
        <f t="shared" si="1"/>
        <v>18.367628520005916</v>
      </c>
      <c r="V7" s="6"/>
      <c r="W7" s="6"/>
    </row>
    <row r="8" spans="1:23" ht="18.5">
      <c r="A8" s="14" t="s">
        <v>9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V8" s="6"/>
      <c r="W8" s="6"/>
    </row>
    <row r="9" spans="1:23">
      <c r="A9" s="8" t="s">
        <v>0</v>
      </c>
      <c r="B9" s="1">
        <v>2.6</v>
      </c>
      <c r="C9" s="1">
        <v>2.67</v>
      </c>
      <c r="D9" s="1">
        <v>2.88</v>
      </c>
      <c r="E9" s="1">
        <v>2.34</v>
      </c>
      <c r="F9" s="1">
        <v>2.36</v>
      </c>
      <c r="G9" s="1">
        <v>2.4</v>
      </c>
      <c r="H9" s="1">
        <v>2.74</v>
      </c>
      <c r="I9" s="1">
        <v>2.65</v>
      </c>
      <c r="J9" s="1">
        <v>2.66</v>
      </c>
      <c r="K9" s="13"/>
      <c r="L9" s="5"/>
      <c r="M9" s="13"/>
      <c r="N9" s="5"/>
      <c r="O9" s="13"/>
      <c r="P9" s="5"/>
      <c r="Q9" s="5"/>
      <c r="R9" s="10">
        <f>AVERAGE(B9:J9)</f>
        <v>2.5888888888888886</v>
      </c>
      <c r="S9" s="12">
        <f>STDEV(B9:J9)</f>
        <v>0.18475960356937102</v>
      </c>
      <c r="V9" s="6"/>
      <c r="W9" s="6"/>
    </row>
    <row r="10" spans="1:23">
      <c r="A10" s="8" t="s">
        <v>1</v>
      </c>
      <c r="B10" s="1">
        <v>1.95</v>
      </c>
      <c r="C10" s="1">
        <v>2.02</v>
      </c>
      <c r="D10" s="1">
        <v>2.0299999999999998</v>
      </c>
      <c r="E10" s="1">
        <v>2.4</v>
      </c>
      <c r="F10" s="1">
        <v>2.3199999999999998</v>
      </c>
      <c r="G10" s="7">
        <v>2.41</v>
      </c>
      <c r="H10" s="1">
        <v>2.63</v>
      </c>
      <c r="I10" s="1">
        <v>2.64</v>
      </c>
      <c r="J10" s="7">
        <v>2.68</v>
      </c>
      <c r="K10" s="13"/>
      <c r="L10" s="5"/>
      <c r="M10" s="13"/>
      <c r="N10" s="5"/>
      <c r="O10" s="13"/>
      <c r="P10" s="5"/>
      <c r="Q10" s="5"/>
      <c r="R10" s="10">
        <f t="shared" ref="R10:R13" si="2">AVERAGE(B10:J10)</f>
        <v>2.3422222222222224</v>
      </c>
      <c r="S10" s="12">
        <f t="shared" ref="S10:S13" si="3">STDEV(B10:J10)</f>
        <v>0.28485863940636086</v>
      </c>
      <c r="V10" s="6"/>
      <c r="W10" s="6"/>
    </row>
    <row r="11" spans="1:23">
      <c r="A11" s="8" t="s">
        <v>2</v>
      </c>
      <c r="B11" s="1">
        <v>1.69</v>
      </c>
      <c r="C11" s="1">
        <v>1.78</v>
      </c>
      <c r="D11" s="1">
        <v>2.13</v>
      </c>
      <c r="E11" s="1">
        <v>1.55</v>
      </c>
      <c r="F11" s="1">
        <v>1.36</v>
      </c>
      <c r="G11" s="1">
        <v>1.31</v>
      </c>
      <c r="H11" s="1">
        <v>1.65</v>
      </c>
      <c r="I11" s="1">
        <v>1.65</v>
      </c>
      <c r="J11" s="1">
        <v>1.7</v>
      </c>
      <c r="K11" s="13"/>
      <c r="L11" s="5"/>
      <c r="M11" s="13"/>
      <c r="N11" s="5"/>
      <c r="O11" s="13"/>
      <c r="P11" s="5"/>
      <c r="Q11" s="5"/>
      <c r="R11" s="10">
        <f t="shared" si="2"/>
        <v>1.6466666666666667</v>
      </c>
      <c r="S11" s="12">
        <f t="shared" si="3"/>
        <v>0.2400520776831557</v>
      </c>
      <c r="V11" s="6"/>
      <c r="W11" s="6"/>
    </row>
    <row r="12" spans="1:23">
      <c r="A12" s="8" t="s">
        <v>3</v>
      </c>
      <c r="B12" s="1">
        <v>1.67</v>
      </c>
      <c r="C12" s="1">
        <v>1.82</v>
      </c>
      <c r="D12" s="1">
        <v>1.98</v>
      </c>
      <c r="E12" s="1">
        <v>1.43</v>
      </c>
      <c r="F12" s="1">
        <v>1.4</v>
      </c>
      <c r="G12" s="1">
        <v>1.34</v>
      </c>
      <c r="H12" s="1">
        <v>1.67</v>
      </c>
      <c r="I12" s="1">
        <v>1.69</v>
      </c>
      <c r="J12" s="1">
        <v>1.69</v>
      </c>
      <c r="K12" s="13"/>
      <c r="L12" s="5"/>
      <c r="M12" s="13"/>
      <c r="N12" s="5"/>
      <c r="O12" s="13"/>
      <c r="P12" s="5"/>
      <c r="Q12" s="5"/>
      <c r="R12" s="10">
        <f t="shared" si="2"/>
        <v>1.6322222222222222</v>
      </c>
      <c r="S12" s="12">
        <f t="shared" si="3"/>
        <v>0.20795298613976182</v>
      </c>
      <c r="V12" s="6"/>
      <c r="W12" s="6"/>
    </row>
    <row r="13" spans="1:23">
      <c r="A13" s="8" t="s">
        <v>4</v>
      </c>
      <c r="B13" s="1">
        <v>1.7</v>
      </c>
      <c r="C13" s="1">
        <v>1.79</v>
      </c>
      <c r="D13" s="1">
        <v>1.73</v>
      </c>
      <c r="E13" s="1">
        <v>1.46</v>
      </c>
      <c r="F13" s="1">
        <v>1.41</v>
      </c>
      <c r="G13" s="1">
        <v>1.35</v>
      </c>
      <c r="H13" s="1">
        <v>1.66</v>
      </c>
      <c r="I13" s="1">
        <v>1.7</v>
      </c>
      <c r="J13" s="1">
        <v>1.72</v>
      </c>
      <c r="K13" s="13"/>
      <c r="L13" s="5"/>
      <c r="M13" s="13"/>
      <c r="N13" s="5"/>
      <c r="O13" s="13"/>
      <c r="P13" s="5"/>
      <c r="Q13" s="5"/>
      <c r="R13" s="10">
        <f t="shared" si="2"/>
        <v>1.6133333333333333</v>
      </c>
      <c r="S13" s="12">
        <f t="shared" si="3"/>
        <v>0.16109003693587012</v>
      </c>
      <c r="V13" s="6"/>
      <c r="W13" s="6"/>
    </row>
    <row r="14" spans="1:23" ht="18.5">
      <c r="A14" s="14" t="s">
        <v>10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V14" s="6"/>
      <c r="W14" s="6"/>
    </row>
    <row r="15" spans="1:23">
      <c r="A15" s="1" t="s">
        <v>0</v>
      </c>
      <c r="B15" s="10">
        <v>0.17429368562509287</v>
      </c>
      <c r="C15" s="10">
        <v>0.21687829088709737</v>
      </c>
      <c r="D15" s="10">
        <v>0.20468530904377163</v>
      </c>
      <c r="E15" s="10">
        <v>0.14301490889898588</v>
      </c>
      <c r="F15" s="10">
        <v>0.12543357176670367</v>
      </c>
      <c r="G15" s="10">
        <v>0.11391343265185699</v>
      </c>
      <c r="H15" s="10">
        <v>9.0957473486605989E-2</v>
      </c>
      <c r="I15" s="10">
        <v>0.10317554807326788</v>
      </c>
      <c r="J15" s="10">
        <v>0.10679320689185906</v>
      </c>
      <c r="K15" s="10"/>
      <c r="L15" s="10"/>
      <c r="M15" s="10"/>
      <c r="N15" s="10"/>
      <c r="O15" s="10"/>
      <c r="P15" s="10"/>
      <c r="Q15" s="10"/>
      <c r="R15" s="10">
        <f>AVERAGE(B15:J15)</f>
        <v>0.14212726970280459</v>
      </c>
      <c r="S15" s="10">
        <f>STDEV(B15:J15)</f>
        <v>4.6091580684909261E-2</v>
      </c>
      <c r="V15" s="6"/>
      <c r="W15" s="6"/>
    </row>
    <row r="16" spans="1:23">
      <c r="A16" s="1" t="s">
        <v>1</v>
      </c>
      <c r="B16" s="10">
        <v>0.2246774193548387</v>
      </c>
      <c r="C16" s="10">
        <v>0.27300000000000002</v>
      </c>
      <c r="D16" s="10">
        <v>0.30709677419354842</v>
      </c>
      <c r="E16" s="10">
        <v>0.17105189676125704</v>
      </c>
      <c r="F16" s="10">
        <v>0.14181045917315693</v>
      </c>
      <c r="G16" s="10">
        <v>0.20956181413564784</v>
      </c>
      <c r="H16" s="10">
        <v>0.19542949676992341</v>
      </c>
      <c r="I16" s="10">
        <v>0.16943481488830164</v>
      </c>
      <c r="J16" s="10">
        <v>0.16873023194571915</v>
      </c>
      <c r="K16" s="10"/>
      <c r="L16" s="10"/>
      <c r="M16" s="10"/>
      <c r="N16" s="10"/>
      <c r="O16" s="10"/>
      <c r="P16" s="10"/>
      <c r="Q16" s="10"/>
      <c r="R16" s="10">
        <f t="shared" ref="R16:R19" si="4">AVERAGE(B16:J16)</f>
        <v>0.2067547674691548</v>
      </c>
      <c r="S16" s="10">
        <f t="shared" ref="S16:S19" si="5">STDEV(B16:J16)</f>
        <v>5.3904329816581956E-2</v>
      </c>
      <c r="V16" s="6"/>
      <c r="W16" s="6"/>
    </row>
    <row r="17" spans="1:23">
      <c r="A17" s="1" t="s">
        <v>2</v>
      </c>
      <c r="B17" s="10">
        <v>1.6711935483870968</v>
      </c>
      <c r="C17" s="10">
        <v>1.5614516129032256</v>
      </c>
      <c r="D17" s="10">
        <v>1.040741935483871</v>
      </c>
      <c r="E17" s="10">
        <v>1.583322863897187</v>
      </c>
      <c r="F17" s="10">
        <v>1.5858378403248556</v>
      </c>
      <c r="G17" s="10">
        <v>1.5404984762989535</v>
      </c>
      <c r="H17" s="10">
        <v>1.5548863913445465</v>
      </c>
      <c r="I17" s="10">
        <v>1.5564544141235939</v>
      </c>
      <c r="J17" s="10">
        <v>1.5097186971511545</v>
      </c>
      <c r="K17" s="10"/>
      <c r="L17" s="10"/>
      <c r="M17" s="10"/>
      <c r="N17" s="10"/>
      <c r="O17" s="10"/>
      <c r="P17" s="10"/>
      <c r="Q17" s="10"/>
      <c r="R17" s="10">
        <f t="shared" si="4"/>
        <v>1.5115673088793873</v>
      </c>
      <c r="S17" s="10">
        <f t="shared" si="5"/>
        <v>0.18201727555848024</v>
      </c>
      <c r="V17" s="6"/>
      <c r="W17" s="6"/>
    </row>
    <row r="18" spans="1:23">
      <c r="A18" s="1" t="s">
        <v>3</v>
      </c>
      <c r="B18" s="10">
        <v>1.7411935483870968</v>
      </c>
      <c r="C18" s="10">
        <v>1.5508387096774194</v>
      </c>
      <c r="D18" s="10">
        <v>1.2347096774193547</v>
      </c>
      <c r="E18" s="10">
        <v>1.7650444246528201</v>
      </c>
      <c r="F18" s="10">
        <v>1.5529980562866115</v>
      </c>
      <c r="G18" s="10">
        <v>1.4174883258546049</v>
      </c>
      <c r="H18" s="10">
        <v>1.5369767799368352</v>
      </c>
      <c r="I18" s="10">
        <v>1.5352063649558461</v>
      </c>
      <c r="J18" s="10">
        <v>1.5161374615390377</v>
      </c>
      <c r="K18" s="10"/>
      <c r="L18" s="10"/>
      <c r="M18" s="10"/>
      <c r="N18" s="10"/>
      <c r="O18" s="10"/>
      <c r="P18" s="10"/>
      <c r="Q18" s="10"/>
      <c r="R18" s="10">
        <f t="shared" si="4"/>
        <v>1.5389548165232918</v>
      </c>
      <c r="S18" s="10">
        <f t="shared" si="5"/>
        <v>0.15819816026889388</v>
      </c>
      <c r="V18" s="6"/>
      <c r="W18" s="6"/>
    </row>
    <row r="19" spans="1:23">
      <c r="A19" s="1" t="s">
        <v>4</v>
      </c>
      <c r="B19" s="10">
        <v>1.6057391976022155</v>
      </c>
      <c r="C19" s="10">
        <v>1.5789512025701824</v>
      </c>
      <c r="D19" s="10">
        <v>1.3850673543958261</v>
      </c>
      <c r="E19" s="10">
        <v>1.6540011291470533</v>
      </c>
      <c r="F19" s="10">
        <v>1.5225427762395385</v>
      </c>
      <c r="G19" s="10">
        <v>1.38950067388417</v>
      </c>
      <c r="H19" s="10">
        <v>1.4905211296728174</v>
      </c>
      <c r="I19" s="10">
        <v>1.4401326124316771</v>
      </c>
      <c r="J19" s="10">
        <v>1.4433100948333482</v>
      </c>
      <c r="K19" s="10"/>
      <c r="L19" s="10"/>
      <c r="M19" s="10"/>
      <c r="N19" s="10"/>
      <c r="O19" s="10"/>
      <c r="P19" s="10"/>
      <c r="Q19" s="10"/>
      <c r="R19" s="10">
        <f t="shared" si="4"/>
        <v>1.5010851300863142</v>
      </c>
      <c r="S19" s="10">
        <f t="shared" si="5"/>
        <v>9.6134872570142402E-2</v>
      </c>
      <c r="V19" s="6"/>
      <c r="W19" s="6"/>
    </row>
    <row r="20" spans="1:23" ht="18.5">
      <c r="A20" s="14" t="s">
        <v>11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V20" s="6"/>
      <c r="W20" s="6"/>
    </row>
    <row r="21" spans="1:23">
      <c r="A21" s="1" t="s">
        <v>0</v>
      </c>
      <c r="B21" s="10">
        <v>0.3891139792126026</v>
      </c>
      <c r="C21" s="10">
        <v>0.299608204307376</v>
      </c>
      <c r="D21" s="10">
        <v>0.24633239947138724</v>
      </c>
      <c r="E21" s="10">
        <v>0.41197947362987164</v>
      </c>
      <c r="F21" s="10">
        <v>0.57100132289154337</v>
      </c>
      <c r="G21" s="10">
        <v>0.46840489247872424</v>
      </c>
      <c r="H21" s="10">
        <v>5.2337309529736163E-2</v>
      </c>
      <c r="I21" s="10">
        <v>5.0305037956247481E-2</v>
      </c>
      <c r="J21" s="10">
        <v>5.3274217552713644E-2</v>
      </c>
      <c r="K21" s="10"/>
      <c r="L21" s="10"/>
      <c r="M21" s="10"/>
      <c r="N21" s="10"/>
      <c r="O21" s="10"/>
      <c r="P21" s="10"/>
      <c r="Q21" s="10"/>
      <c r="R21" s="10">
        <f>AVERAGE(B21:J21)</f>
        <v>0.28248409300335581</v>
      </c>
      <c r="S21" s="10">
        <f>STDEV(B21:J21)</f>
        <v>0.19588253002106221</v>
      </c>
      <c r="V21" s="6"/>
      <c r="W21" s="6"/>
    </row>
    <row r="22" spans="1:23">
      <c r="A22" s="1" t="s">
        <v>1</v>
      </c>
      <c r="B22" s="10">
        <v>0.52591304347826084</v>
      </c>
      <c r="C22" s="10">
        <v>0.52926086956521745</v>
      </c>
      <c r="D22" s="10">
        <v>0.37860869565217392</v>
      </c>
      <c r="E22" s="10">
        <v>0.67043291840217056</v>
      </c>
      <c r="F22" s="10">
        <v>0.64917192052487793</v>
      </c>
      <c r="G22" s="10">
        <v>0.64672965906497426</v>
      </c>
      <c r="H22" s="10">
        <v>0.10468580589904042</v>
      </c>
      <c r="I22" s="10">
        <v>9.9135236062446938E-2</v>
      </c>
      <c r="J22" s="10">
        <v>0.10052561131895842</v>
      </c>
      <c r="K22" s="10"/>
      <c r="L22" s="10"/>
      <c r="M22" s="10"/>
      <c r="N22" s="10"/>
      <c r="O22" s="10"/>
      <c r="P22" s="10"/>
      <c r="Q22" s="10"/>
      <c r="R22" s="10">
        <f t="shared" ref="R22:R25" si="6">AVERAGE(B22:J22)</f>
        <v>0.41160708444090227</v>
      </c>
      <c r="S22" s="10">
        <f t="shared" ref="S22:S25" si="7">STDEV(B22:J22)</f>
        <v>0.24882691223668002</v>
      </c>
      <c r="V22" s="6"/>
      <c r="W22" s="6"/>
    </row>
    <row r="23" spans="1:23">
      <c r="A23" s="1" t="s">
        <v>2</v>
      </c>
      <c r="B23" s="10">
        <v>0</v>
      </c>
      <c r="C23" s="10">
        <v>1.5217391304347827E-2</v>
      </c>
      <c r="D23" s="10">
        <v>0</v>
      </c>
      <c r="E23" s="10">
        <v>0.2109966353016616</v>
      </c>
      <c r="F23" s="10">
        <v>0.33560698579714826</v>
      </c>
      <c r="G23" s="10">
        <v>0.50244144585214523</v>
      </c>
      <c r="H23" s="10">
        <v>2.7880505134749541E-2</v>
      </c>
      <c r="I23" s="10">
        <v>3.0591921293559195E-2</v>
      </c>
      <c r="J23" s="10">
        <v>2.2617466331760105E-2</v>
      </c>
      <c r="K23" s="10"/>
      <c r="L23" s="10"/>
      <c r="M23" s="10"/>
      <c r="N23" s="10"/>
      <c r="O23" s="10"/>
      <c r="P23" s="10"/>
      <c r="Q23" s="10"/>
      <c r="R23" s="10">
        <f t="shared" si="6"/>
        <v>0.12726137233504131</v>
      </c>
      <c r="S23" s="10">
        <f t="shared" si="7"/>
        <v>0.18244733162390309</v>
      </c>
      <c r="V23" s="6"/>
      <c r="W23" s="6"/>
    </row>
    <row r="24" spans="1:23">
      <c r="A24" s="1" t="s">
        <v>3</v>
      </c>
      <c r="B24" s="10">
        <v>0</v>
      </c>
      <c r="C24" s="10">
        <v>0</v>
      </c>
      <c r="D24" s="10">
        <v>0</v>
      </c>
      <c r="E24" s="10">
        <v>0.15758892976423525</v>
      </c>
      <c r="F24" s="10">
        <v>0.35747160019662311</v>
      </c>
      <c r="G24" s="10">
        <v>0.52297190476972311</v>
      </c>
      <c r="H24" s="10">
        <v>4.0566235968704248E-2</v>
      </c>
      <c r="I24" s="10">
        <v>5.0669628774986451E-2</v>
      </c>
      <c r="J24" s="10">
        <v>4.2906640728314148E-2</v>
      </c>
      <c r="K24" s="10"/>
      <c r="L24" s="10"/>
      <c r="M24" s="10"/>
      <c r="N24" s="10"/>
      <c r="O24" s="10"/>
      <c r="P24" s="10"/>
      <c r="Q24" s="10"/>
      <c r="R24" s="10">
        <f t="shared" si="6"/>
        <v>0.13024166002250959</v>
      </c>
      <c r="S24" s="10">
        <f t="shared" si="7"/>
        <v>0.18691837438455761</v>
      </c>
    </row>
    <row r="25" spans="1:23">
      <c r="A25" s="1" t="s">
        <v>4</v>
      </c>
      <c r="B25" s="10">
        <v>1.9790164782411138E-2</v>
      </c>
      <c r="C25" s="10">
        <v>0</v>
      </c>
      <c r="D25" s="10">
        <v>0</v>
      </c>
      <c r="E25" s="10">
        <v>0.14919922401105878</v>
      </c>
      <c r="F25" s="10">
        <v>0.30572538166049895</v>
      </c>
      <c r="G25" s="10">
        <v>0.48008464724384636</v>
      </c>
      <c r="H25" s="10">
        <v>5.7991700631374668E-2</v>
      </c>
      <c r="I25" s="10">
        <v>6.6467078107107072E-2</v>
      </c>
      <c r="J25" s="10">
        <v>5.6521502893959887E-2</v>
      </c>
      <c r="K25" s="10"/>
      <c r="L25" s="10"/>
      <c r="M25" s="10"/>
      <c r="N25" s="10"/>
      <c r="O25" s="10"/>
      <c r="P25" s="10"/>
      <c r="Q25" s="10"/>
      <c r="R25" s="10">
        <f t="shared" si="6"/>
        <v>0.12619774437002851</v>
      </c>
      <c r="S25" s="10">
        <f t="shared" si="7"/>
        <v>0.16364752156891302</v>
      </c>
    </row>
  </sheetData>
  <mergeCells count="4">
    <mergeCell ref="A1:S1"/>
    <mergeCell ref="A8:S8"/>
    <mergeCell ref="A14:S14"/>
    <mergeCell ref="A20:S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A503C-C34D-45CC-ACD8-E9255F3358A8}">
  <dimension ref="A1:N21"/>
  <sheetViews>
    <sheetView workbookViewId="0">
      <selection activeCell="C24" sqref="C24"/>
    </sheetView>
  </sheetViews>
  <sheetFormatPr defaultRowHeight="14.5"/>
  <cols>
    <col min="5" max="5" width="13.36328125" bestFit="1" customWidth="1"/>
    <col min="6" max="6" width="14.81640625" bestFit="1" customWidth="1"/>
    <col min="7" max="7" width="9.08984375" bestFit="1" customWidth="1"/>
    <col min="8" max="8" width="19.6328125" bestFit="1" customWidth="1"/>
    <col min="9" max="9" width="9.08984375" bestFit="1" customWidth="1"/>
    <col min="10" max="10" width="19.6328125" bestFit="1" customWidth="1"/>
    <col min="11" max="11" width="9.08984375" bestFit="1" customWidth="1"/>
    <col min="12" max="12" width="19.6328125" bestFit="1" customWidth="1"/>
    <col min="13" max="14" width="13.54296875" bestFit="1" customWidth="1"/>
  </cols>
  <sheetData>
    <row r="1" spans="1:14" ht="15.5">
      <c r="A1" s="15" t="s">
        <v>12</v>
      </c>
      <c r="B1" s="15" t="s">
        <v>13</v>
      </c>
      <c r="C1" s="15" t="s">
        <v>14</v>
      </c>
      <c r="D1" s="16"/>
      <c r="E1" s="16"/>
      <c r="F1" s="16"/>
      <c r="G1" s="17" t="s">
        <v>15</v>
      </c>
      <c r="H1" s="17"/>
      <c r="I1" s="17"/>
      <c r="J1" s="17"/>
      <c r="K1" s="17"/>
      <c r="L1" s="17"/>
      <c r="M1" s="17"/>
      <c r="N1" s="17"/>
    </row>
    <row r="2" spans="1:14" ht="15.5">
      <c r="A2" s="15"/>
      <c r="B2" s="15"/>
      <c r="C2" s="15"/>
      <c r="D2" s="18" t="s">
        <v>16</v>
      </c>
      <c r="E2" s="19" t="s">
        <v>17</v>
      </c>
      <c r="F2" s="19" t="s">
        <v>18</v>
      </c>
      <c r="G2" s="19">
        <v>1</v>
      </c>
      <c r="H2" s="19"/>
      <c r="I2" s="19">
        <v>2</v>
      </c>
      <c r="J2" s="19"/>
      <c r="K2" s="19">
        <v>3</v>
      </c>
      <c r="L2" s="19"/>
      <c r="M2" s="20" t="s">
        <v>19</v>
      </c>
      <c r="N2" s="20" t="s">
        <v>7</v>
      </c>
    </row>
    <row r="3" spans="1:14" ht="15.5">
      <c r="A3" s="15"/>
      <c r="B3" s="15"/>
      <c r="C3" s="15"/>
      <c r="D3" s="18"/>
      <c r="E3" s="19"/>
      <c r="F3" s="19"/>
      <c r="G3" s="21" t="s">
        <v>20</v>
      </c>
      <c r="H3" s="21" t="s">
        <v>21</v>
      </c>
      <c r="I3" s="21" t="s">
        <v>20</v>
      </c>
      <c r="J3" s="21" t="s">
        <v>21</v>
      </c>
      <c r="K3" s="21" t="s">
        <v>20</v>
      </c>
      <c r="L3" s="21" t="s">
        <v>21</v>
      </c>
      <c r="M3" s="22" t="s">
        <v>22</v>
      </c>
      <c r="N3" s="22" t="s">
        <v>22</v>
      </c>
    </row>
    <row r="4" spans="1:14" ht="15.5">
      <c r="A4" s="15" t="s">
        <v>23</v>
      </c>
      <c r="B4" s="15" t="s">
        <v>24</v>
      </c>
      <c r="C4" s="23" t="s">
        <v>25</v>
      </c>
      <c r="D4" s="16">
        <v>607.79999999999995</v>
      </c>
      <c r="E4" s="16">
        <v>1000</v>
      </c>
      <c r="F4" s="24">
        <v>1</v>
      </c>
      <c r="G4" s="25">
        <v>5227.5621726603404</v>
      </c>
      <c r="H4" s="25">
        <f>G4*E4/F4</f>
        <v>5227562.1726603406</v>
      </c>
      <c r="I4" s="25">
        <v>6034.0883562032404</v>
      </c>
      <c r="J4" s="25">
        <f>I4*E4/F4</f>
        <v>6034088.3562032403</v>
      </c>
      <c r="K4" s="25">
        <v>5428.6695049039699</v>
      </c>
      <c r="L4" s="25">
        <f>K4*E4/F4</f>
        <v>5428669.5049039703</v>
      </c>
      <c r="M4" s="26">
        <f t="shared" ref="M4:M14" si="0">AVERAGE(H4,J4,L4)</f>
        <v>5563440.0112558501</v>
      </c>
      <c r="N4" s="26">
        <f t="shared" ref="N4:N15" si="1">STDEV(H4,J4,L4)</f>
        <v>419813.57555684814</v>
      </c>
    </row>
    <row r="5" spans="1:14" ht="15.5">
      <c r="A5" s="15"/>
      <c r="B5" s="15"/>
      <c r="C5" s="23" t="s">
        <v>26</v>
      </c>
      <c r="D5" s="16">
        <v>23.6</v>
      </c>
      <c r="E5" s="16">
        <v>100</v>
      </c>
      <c r="F5" s="24">
        <v>1.05</v>
      </c>
      <c r="G5" s="25">
        <v>104.264095223399</v>
      </c>
      <c r="H5" s="25">
        <f>G5*E5/F5</f>
        <v>9929.9138307999037</v>
      </c>
      <c r="I5" s="25">
        <v>114.808557202872</v>
      </c>
      <c r="J5" s="25">
        <f>I5*E5/F5</f>
        <v>10934.148305035427</v>
      </c>
      <c r="K5" s="25">
        <v>85.327301188871004</v>
      </c>
      <c r="L5" s="25">
        <f>K5*E5/F5</f>
        <v>8126.4096370353336</v>
      </c>
      <c r="M5" s="26">
        <f t="shared" si="0"/>
        <v>9663.4905909568879</v>
      </c>
      <c r="N5" s="26">
        <f t="shared" si="1"/>
        <v>1422.7034525831675</v>
      </c>
    </row>
    <row r="6" spans="1:14" ht="15.5">
      <c r="A6" s="15"/>
      <c r="B6" s="15"/>
      <c r="C6" s="23" t="s">
        <v>27</v>
      </c>
      <c r="D6" s="16">
        <v>14.6</v>
      </c>
      <c r="E6" s="16">
        <v>100</v>
      </c>
      <c r="F6" s="24">
        <v>1.1299999999999999</v>
      </c>
      <c r="G6" s="25">
        <v>275.55461414217098</v>
      </c>
      <c r="H6" s="25">
        <f>G6*E6/F6</f>
        <v>24385.364083377965</v>
      </c>
      <c r="I6" s="25">
        <v>346.94919099821698</v>
      </c>
      <c r="J6" s="25">
        <f>I6*E6/F6</f>
        <v>30703.468229930706</v>
      </c>
      <c r="K6" s="25">
        <v>336.03696845980801</v>
      </c>
      <c r="L6" s="25">
        <f>K6*E6/F6</f>
        <v>29737.784819452037</v>
      </c>
      <c r="M6" s="26">
        <f t="shared" si="0"/>
        <v>28275.539044253568</v>
      </c>
      <c r="N6" s="26">
        <f t="shared" si="1"/>
        <v>3403.4147604995287</v>
      </c>
    </row>
    <row r="7" spans="1:14" ht="15.5">
      <c r="A7" s="28" t="s">
        <v>28</v>
      </c>
      <c r="B7" s="28" t="s">
        <v>24</v>
      </c>
      <c r="C7" s="29" t="s">
        <v>25</v>
      </c>
      <c r="D7" s="27">
        <v>496.9</v>
      </c>
      <c r="E7" s="27">
        <v>1000</v>
      </c>
      <c r="F7" s="30">
        <v>1.01</v>
      </c>
      <c r="G7" s="31">
        <v>912.54861097283106</v>
      </c>
      <c r="H7" s="31">
        <f>G7*E7/F7</f>
        <v>903513.47621072375</v>
      </c>
      <c r="I7" s="31">
        <v>1023.23378588539</v>
      </c>
      <c r="J7" s="31">
        <f>I7*E7/F7</f>
        <v>1013102.7583023664</v>
      </c>
      <c r="K7" s="31">
        <v>1040.9282358150799</v>
      </c>
      <c r="L7" s="31">
        <f>K7*E7/F7</f>
        <v>1030622.0156584949</v>
      </c>
      <c r="M7" s="32">
        <f t="shared" si="0"/>
        <v>982412.75005719496</v>
      </c>
      <c r="N7" s="32">
        <f t="shared" si="1"/>
        <v>68887.971770860793</v>
      </c>
    </row>
    <row r="8" spans="1:14" ht="15.5">
      <c r="A8" s="28"/>
      <c r="B8" s="28"/>
      <c r="C8" s="29" t="s">
        <v>26</v>
      </c>
      <c r="D8" s="27">
        <v>59.4</v>
      </c>
      <c r="E8" s="27">
        <v>100</v>
      </c>
      <c r="F8" s="30">
        <v>1.1200000000000001</v>
      </c>
      <c r="G8" s="31">
        <v>74.255418173021297</v>
      </c>
      <c r="H8" s="31">
        <f>G8*E8/F8</f>
        <v>6629.9480511626152</v>
      </c>
      <c r="I8" s="31">
        <v>115.338453615845</v>
      </c>
      <c r="J8" s="31">
        <f>I8*E8/F8</f>
        <v>10298.076215700445</v>
      </c>
      <c r="K8" s="31">
        <v>75.3143034469078</v>
      </c>
      <c r="L8" s="31">
        <f>K8*E8/F8</f>
        <v>6724.4913791881954</v>
      </c>
      <c r="M8" s="32">
        <f t="shared" si="0"/>
        <v>7884.1718820170854</v>
      </c>
      <c r="N8" s="32">
        <f t="shared" si="1"/>
        <v>2091.0368742205433</v>
      </c>
    </row>
    <row r="9" spans="1:14" ht="15.5">
      <c r="A9" s="28"/>
      <c r="B9" s="28"/>
      <c r="C9" s="29" t="s">
        <v>27</v>
      </c>
      <c r="D9" s="27">
        <v>20.399999999999999</v>
      </c>
      <c r="E9" s="27">
        <v>100</v>
      </c>
      <c r="F9" s="30">
        <v>1.07</v>
      </c>
      <c r="G9" s="31">
        <v>140.622532886762</v>
      </c>
      <c r="H9" s="31">
        <f>G9*E9/F9</f>
        <v>13142.292793155326</v>
      </c>
      <c r="I9" s="31">
        <v>107.94383445528101</v>
      </c>
      <c r="J9" s="31">
        <f>I9*E9/F9</f>
        <v>10088.208827596356</v>
      </c>
      <c r="K9" s="31">
        <v>166.25517692565199</v>
      </c>
      <c r="L9" s="31">
        <f>K9*E9/F9</f>
        <v>15537.867002397381</v>
      </c>
      <c r="M9" s="32">
        <f t="shared" si="0"/>
        <v>12922.789541049688</v>
      </c>
      <c r="N9" s="32">
        <f t="shared" si="1"/>
        <v>2731.4519607358293</v>
      </c>
    </row>
    <row r="10" spans="1:14" ht="15.5">
      <c r="A10" s="28" t="s">
        <v>29</v>
      </c>
      <c r="B10" s="28" t="s">
        <v>24</v>
      </c>
      <c r="C10" s="29" t="s">
        <v>25</v>
      </c>
      <c r="D10" s="27">
        <v>489.6</v>
      </c>
      <c r="E10" s="27">
        <v>1000</v>
      </c>
      <c r="F10" s="30">
        <v>0.96</v>
      </c>
      <c r="G10" s="31">
        <v>3203.3642092015102</v>
      </c>
      <c r="H10" s="31">
        <f>G10*E10/F10</f>
        <v>3336837.71791824</v>
      </c>
      <c r="I10" s="31">
        <v>4842.96376086081</v>
      </c>
      <c r="J10" s="31">
        <f>I10*E10/F10</f>
        <v>5044753.9175633444</v>
      </c>
      <c r="K10" s="31">
        <v>4550.81598256294</v>
      </c>
      <c r="L10" s="31">
        <f>K10*E10/F10</f>
        <v>4740433.3151697293</v>
      </c>
      <c r="M10" s="32">
        <f t="shared" si="0"/>
        <v>4374008.3168837717</v>
      </c>
      <c r="N10" s="32">
        <f t="shared" si="1"/>
        <v>911013.11504236178</v>
      </c>
    </row>
    <row r="11" spans="1:14" ht="15.5">
      <c r="A11" s="28"/>
      <c r="B11" s="28"/>
      <c r="C11" s="29" t="s">
        <v>26</v>
      </c>
      <c r="D11" s="27">
        <v>129.9</v>
      </c>
      <c r="E11" s="27">
        <v>1000</v>
      </c>
      <c r="F11" s="30">
        <v>1.17</v>
      </c>
      <c r="G11" s="31">
        <v>238.54501065896801</v>
      </c>
      <c r="H11" s="31">
        <f>G11*E11/F11</f>
        <v>203884.62449484447</v>
      </c>
      <c r="I11" s="31">
        <v>188.58553369200101</v>
      </c>
      <c r="J11" s="31">
        <f>I11*E11/F11</f>
        <v>161184.21683077011</v>
      </c>
      <c r="K11" s="31">
        <v>215.48064445417401</v>
      </c>
      <c r="L11" s="31">
        <f>K11*E11/F11</f>
        <v>184171.49098647351</v>
      </c>
      <c r="M11" s="32">
        <f t="shared" si="0"/>
        <v>183080.11077069605</v>
      </c>
      <c r="N11" s="32">
        <f t="shared" si="1"/>
        <v>21371.114541620846</v>
      </c>
    </row>
    <row r="12" spans="1:14" ht="15.5">
      <c r="A12" s="28"/>
      <c r="B12" s="28"/>
      <c r="C12" s="29" t="s">
        <v>27</v>
      </c>
      <c r="D12" s="27">
        <v>38.799999999999997</v>
      </c>
      <c r="E12" s="27">
        <v>100</v>
      </c>
      <c r="F12" s="30">
        <v>1.085</v>
      </c>
      <c r="G12" s="31">
        <v>209.51193960863901</v>
      </c>
      <c r="H12" s="31">
        <f>G12*E12/F12</f>
        <v>19309.856185128021</v>
      </c>
      <c r="I12" s="31">
        <v>190.597163471107</v>
      </c>
      <c r="J12" s="31">
        <f>I12*E12/F12</f>
        <v>17566.558845263316</v>
      </c>
      <c r="K12" s="31">
        <v>213.05605023096899</v>
      </c>
      <c r="L12" s="31">
        <f>K12*E12/F12</f>
        <v>19636.502325434929</v>
      </c>
      <c r="M12" s="32">
        <f t="shared" si="0"/>
        <v>18837.639118608753</v>
      </c>
      <c r="N12" s="32">
        <f t="shared" si="1"/>
        <v>1112.837913269622</v>
      </c>
    </row>
    <row r="13" spans="1:14" ht="15.5">
      <c r="A13" s="28" t="s">
        <v>30</v>
      </c>
      <c r="B13" s="28" t="s">
        <v>24</v>
      </c>
      <c r="C13" s="29" t="s">
        <v>25</v>
      </c>
      <c r="D13" s="27">
        <v>557.1</v>
      </c>
      <c r="E13" s="27">
        <v>1000</v>
      </c>
      <c r="F13" s="30">
        <v>1.1499999999999999</v>
      </c>
      <c r="G13" s="31">
        <v>4357.04912243938</v>
      </c>
      <c r="H13" s="31">
        <f>G13*E13/F13</f>
        <v>3788738.3673385913</v>
      </c>
      <c r="I13" s="31">
        <v>4294.7587906040999</v>
      </c>
      <c r="J13" s="31">
        <f>I13*E13/F13</f>
        <v>3734572.8613948696</v>
      </c>
      <c r="K13" s="31">
        <v>4220.5481374908204</v>
      </c>
      <c r="L13" s="31">
        <f>K13*E13/F13</f>
        <v>3670041.85868767</v>
      </c>
      <c r="M13" s="32">
        <f t="shared" si="0"/>
        <v>3731117.6958070435</v>
      </c>
      <c r="N13" s="32">
        <f t="shared" si="1"/>
        <v>59423.63939047348</v>
      </c>
    </row>
    <row r="14" spans="1:14" ht="15.5">
      <c r="A14" s="28"/>
      <c r="B14" s="28"/>
      <c r="C14" s="29" t="s">
        <v>26</v>
      </c>
      <c r="D14" s="27">
        <v>232.9</v>
      </c>
      <c r="E14" s="27">
        <v>1000</v>
      </c>
      <c r="F14" s="30">
        <v>1.02</v>
      </c>
      <c r="G14" s="31">
        <v>1222.9597521553201</v>
      </c>
      <c r="H14" s="31">
        <f>G14*E14/F14</f>
        <v>1198980.1491718823</v>
      </c>
      <c r="I14" s="31">
        <v>1190.81640896467</v>
      </c>
      <c r="J14" s="31">
        <f>I14*E14/F14</f>
        <v>1167467.0676124215</v>
      </c>
      <c r="K14" s="31">
        <v>1105.17553959886</v>
      </c>
      <c r="L14" s="31">
        <f>K14*E14/F14</f>
        <v>1083505.4309792747</v>
      </c>
      <c r="M14" s="32">
        <f t="shared" si="0"/>
        <v>1149984.2159211929</v>
      </c>
      <c r="N14" s="32">
        <f t="shared" si="1"/>
        <v>59689.531853237539</v>
      </c>
    </row>
    <row r="15" spans="1:14" ht="15.5">
      <c r="A15" s="28"/>
      <c r="B15" s="28"/>
      <c r="C15" s="29" t="s">
        <v>27</v>
      </c>
      <c r="D15" s="27">
        <v>22.7</v>
      </c>
      <c r="E15" s="27">
        <v>100</v>
      </c>
      <c r="F15" s="30">
        <v>1.05</v>
      </c>
      <c r="G15" s="31">
        <v>56.338523335046801</v>
      </c>
      <c r="H15" s="31">
        <f>G15*E15/F15</f>
        <v>5365.5736509568378</v>
      </c>
      <c r="I15" s="31">
        <v>69.353466343566296</v>
      </c>
      <c r="J15" s="31">
        <f>I15*E15/F15</f>
        <v>6605.0920327205995</v>
      </c>
      <c r="K15" s="31">
        <v>50.885749170020297</v>
      </c>
      <c r="L15" s="31">
        <f>K15*E15/F15</f>
        <v>4846.2618257162185</v>
      </c>
      <c r="M15" s="32">
        <f>AVERAGE(H15,J15,L15)</f>
        <v>5605.6425031312183</v>
      </c>
      <c r="N15" s="32">
        <f t="shared" si="1"/>
        <v>903.65685666961519</v>
      </c>
    </row>
    <row r="16" spans="1:14">
      <c r="G16" s="33"/>
      <c r="H16" s="33"/>
      <c r="I16" s="33"/>
      <c r="J16" s="33"/>
      <c r="K16" s="33"/>
      <c r="L16" s="33"/>
      <c r="M16" s="33"/>
      <c r="N16" s="33"/>
    </row>
    <row r="17" spans="7:14">
      <c r="G17" s="33"/>
      <c r="H17" s="33"/>
      <c r="I17" s="33"/>
      <c r="J17" s="33"/>
      <c r="K17" s="33"/>
      <c r="L17" s="33"/>
      <c r="M17" s="20" t="s">
        <v>19</v>
      </c>
      <c r="N17" s="20" t="s">
        <v>7</v>
      </c>
    </row>
    <row r="18" spans="7:14" ht="15.5">
      <c r="M18" s="22" t="s">
        <v>22</v>
      </c>
      <c r="N18" s="22" t="s">
        <v>22</v>
      </c>
    </row>
    <row r="19" spans="7:14">
      <c r="L19" s="34" t="s">
        <v>25</v>
      </c>
      <c r="M19" s="35">
        <f>AVERAGE(H7,J7,L7,H10,J10,L10,H13,J13,L13)</f>
        <v>3029179.5875826697</v>
      </c>
      <c r="N19" s="35">
        <f>STDEV(H7,J7,L7,H10,J10,L10,H13,J13,L13)</f>
        <v>1625886.333399432</v>
      </c>
    </row>
    <row r="20" spans="7:14">
      <c r="L20" s="34" t="s">
        <v>31</v>
      </c>
      <c r="M20" s="35">
        <f>AVERAGE(H8,J8,L8,H11,J11,L11,H14,J14,L14)</f>
        <v>446982.83285796863</v>
      </c>
      <c r="N20" s="35">
        <f>STDEV(H8,J8,L8,H11,J11,L11,H14,J14,L14)</f>
        <v>533624.11285050341</v>
      </c>
    </row>
    <row r="21" spans="7:14">
      <c r="L21" s="34" t="s">
        <v>27</v>
      </c>
      <c r="M21" s="35">
        <f>AVERAGE(H9,J9,L9,H12,J12,L12,H15,J15,L15)</f>
        <v>12455.357054263221</v>
      </c>
      <c r="N21" s="35">
        <f>STDEV(H9,J9,L9,H12,J12,L12,H15,J15,L15)</f>
        <v>5943.9411192293801</v>
      </c>
    </row>
  </sheetData>
  <mergeCells count="18">
    <mergeCell ref="A13:A15"/>
    <mergeCell ref="B13:B15"/>
    <mergeCell ref="A7:A9"/>
    <mergeCell ref="B7:B9"/>
    <mergeCell ref="A10:A12"/>
    <mergeCell ref="B10:B12"/>
    <mergeCell ref="G2:H2"/>
    <mergeCell ref="I2:J2"/>
    <mergeCell ref="K2:L2"/>
    <mergeCell ref="A4:A6"/>
    <mergeCell ref="B4:B6"/>
    <mergeCell ref="A1:A3"/>
    <mergeCell ref="B1:B3"/>
    <mergeCell ref="C1:C3"/>
    <mergeCell ref="G1:N1"/>
    <mergeCell ref="D2:D3"/>
    <mergeCell ref="E2:E3"/>
    <mergeCell ref="F2:F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P A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v x B F 5 a w A A A D 2 A A A A E g A A A E N v b m Z p Z y 9 Q Y W N r Y W d l L n h t b H q / e 7 + N f U V u j k J Z a l F x Z n 6 e r Z K h n o G S Q n F J Y l 5 K Y k 5 + X q q t U l 6 + k r 0 d L 5 d N Q G J y d m J 6 q g J Q d V 6 x V U V x i q 1 S R k l J g Z W + f n l 5 u V 6 5 s V 5 + U b q + k Y G B o X 6 E r 0 9 w c k Z q b q I S X H E m Y c W 6 m X k g a 5 N T l e x s w i C u s T P S s z D T M z c y 1 T O w 0 Y e J 2 f h m 5 i H k j Y D u B c k i C d o 4 l + a U l B a l 2 q X m 6 Y Y G 2 + j D u D b 6 U C / Y A Q A A A P / / A w B Q S w M E F A A C A A g A A A A h A C J y s r Q A A g A A f w c A A B M A A A B G b 3 J t d W x h c y 9 T Z W N 0 a W 9 u M S 5 t 7 F P N b t N A E D 4 T K e + w c i + J Z K z E o S B A P l R O E b k E E r t w q D l s 1 9 N 0 p f 2 J d t c l U d Q 3 g B f g 2 g M H r l z o 8 x D x G o w T t y n Y w A 3 1 U B + 8 9 n y z s 9 + 3 8 4 0 F 5 r h W J N m u / e f t V r t l z 6 i B n O x 5 T I t C K p J T R 0 n Y C 3 v 9 M P R I R A S 4 d o v g k + j C M M B I b M + D o W a F B O U 6 L 7 i A I N b K 4 Y / t e P G z 7 M i C s d l 7 q m a D 8 G n 2 S s H Q 8 H M g D 8 l b O g P F F b 6 O p t n 6 4 6 f 1 5 Z d q + X 7 1 Y f 3 t 6 4 + r z 9 l k M s k a i A R u 4 b y u f z w E w S V 3 Y C L v g e e T e J N p o / 4 T n x w q p n O s H v X D / d A n k 0 I 7 S N x S Q L T 7 D M Z a w b u u v x W 0 5 7 0 2 W i K W k 5 d A c 2 R d 6 k 3 p C S Z W S B X v b L X 7 5 L i K H w i R M C q o s Z E z x e 2 S 8 R k K x 4 r p c g 6 7 c q m h y p 5 q I 7 e M S 9 B 2 G s 7 3 V y t v p H J Y o L i R c o 8 f B W X q h U 9 W X k L l X A A Z U w k I O g w T B w t 3 G 9 u c + T s W a z l H 1 c o 1 b z 0 w Q O t B 5 g o q 8 H o V w 4 2 G l m 6 p F 6 a C F Y K W 9 P + e e L i Y o + E w b Z p e Y 6 q Q J 2 A 2 6 B R K 6 5 S 2 T H k D v 1 9 h g g Z A V 3 Q k V 9 1 a K h o v v w 4 K P e P Y o E o N K w x l y z 8 T G 2 H 5 a U m + g V 8 N u 9 l + g 5 T 6 T 3 k O e A m 1 p D c c L 3 K 8 K V f v 6 a 4 3 t d Z d d N s t r h p d 9 a + x H f T u y t w O e v e D e z + 4 / 3 N w 6 8 N 5 d 8 b 2 J w A A A P / / A w B Q S w E C L Q A U A A Y A C A A A A C E A K t 2 q Q N I A A A A 3 A Q A A E w A A A A A A A A A A A A A A A A A A A A A A W 0 N v b n R l b n R f V H l w Z X N d L n h t b F B L A Q I t A B Q A A g A I A A A A I Q C / E E X l r A A A A P Y A A A A S A A A A A A A A A A A A A A A A A A s D A A B D b 2 5 m a W c v U G F j a 2 F n Z S 5 4 b W x Q S w E C L Q A U A A I A C A A A A C E A I n K y t A A C A A B / B w A A E w A A A A A A A A A A A A A A A A D n A w A A R m 9 y b X V s Y X M v U 2 V j d G l v b j E u b V B L B Q Y A A A A A A w A D A M I A A A A Y B g A A A A A R A Q A A 7 7 u / P D 9 4 b W w g d m V y c 2 l v b j 0 i M S 4 w I i B z d G F u Z G F s b 2 5 l P S J u b y I / P g 0 K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R i U A A A A A A A A k J Q A A 7 7 u / P D 9 4 b W w g d m V y c 2 l v b j 0 i M S 4 w I i B z d G F u Z G F s b 2 5 l P S J u b y I / P g 0 K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R m 9 y b X V s Y T w v S X R l b V R 5 c G U + P E l 0 Z W 1 Q Y X R o P l N l Y 3 R p b 2 4 x L 2 N v b H V t b i U y M G R h d G E l M j A y M D I w M T I y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N v d W 5 0 I i B W Y W x 1 Z T 0 i b D M z N j A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M S 0 w M S 0 w N F Q x O T o w M D o z M y 4 5 N j U 5 M T Y 0 W i I v P j x F b n R y e S B U e X B l P S J G a W x s Q 2 9 s d W 1 u V H l w Z X M i I F Z h b H V l P S J z Q X d Z R 0 J n W U d C Z 1 V H Q m d F R 0 J R W U d B d 1 k 9 I i 8 + P E V u d H J 5 I F R 5 c G U 9 I k Z p b G x D b 2 x 1 b W 5 O Y W 1 l c y I g V m F s d W U 9 I n N b J n F 1 b 3 Q 7 S W 5 k Z X g m c X V v d D s s J n F 1 b 3 Q 7 U 2 F t c G x l I E 5 h b W U m c X V v d D s s J n F 1 b 3 Q 7 U 2 F t c G x l I F R 5 c G U m c X V v d D s s J n F 1 b 3 Q 7 Q 2 9 t c G 9 u Z W 5 0 I E 5 h b W U m c X V v d D s s J n F 1 b 3 Q 7 Q X J l Y S Z x d W 9 0 O y w m c X V v d D t B Y 3 R 1 Y W w g Q 2 9 u Y 2 V u d H J h d G l v b i Z x d W 9 0 O y w m c X V v d D t D Y W x j d W x h d G V k I E N v b m N l b n R y Y X R p b 2 4 m c X V v d D s s J n F 1 b 3 Q 7 R X h w Z W N 0 Z W Q g U l Q m c X V v d D s s J n F 1 b 3 Q 7 U m V 0 Z W 5 0 a W 9 u I F R p b W U m c X V v d D s s J n F 1 b 3 Q 7 U m V 0 Z W 5 0 a W 9 u I F R p b W U g R G V s d G E g K G 1 p b i k m c X V v d D s s J n F 1 b 3 Q 7 V X N l Z C Z x d W 9 0 O y w m c X V v d D t B Y 2 N 1 c m F j e S Z x d W 9 0 O y w m c X V v d D t F e H B l Y 3 R l Z C B J b 2 4 g U m F 0 a W 8 m c X V v d D s s J n F 1 b 3 Q 7 S W 9 u I F J h d G l v J n F 1 b 3 Q 7 L C Z x d W 9 0 O 0 l v b i B S Y X R p b y B D b 2 5 m a W R l b m N l J n F 1 b 3 Q 7 L C Z x d W 9 0 O 1 Z p Y W w g T n V t Y m V y J n F 1 b 3 Q 7 L C Z x d W 9 0 O 0 N v b X B v b m V u d C B U e X B l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m V s Y X R p b 2 5 z a G l w S W 5 m b 0 N v b n R h a W 5 l c i I g V m F s d W U 9 I n N 7 J n F 1 b 3 Q 7 Y 2 9 s d W 1 u Q 2 9 1 b n Q m c X V v d D s 6 M T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N v b H V t b i B k Y X R h I D I w M j A x M j I v Q 2 h h b m d l Z C B U e X B l L n t J b m R l e C w w f S Z x d W 9 0 O y w m c X V v d D t T Z W N 0 a W 9 u M S 9 j b 2 x 1 b W 4 g Z G F 0 Y S A y M D I w M T I y L 0 N o Y W 5 n Z W Q g V H l w Z S 5 7 U 2 F t c G x l I E 5 h b W U s M X 0 m c X V v d D s s J n F 1 b 3 Q 7 U 2 V j d G l v b j E v Y 2 9 s d W 1 u I G R h d G E g M j A y M D E y M i 9 D a G F u Z 2 V k I F R 5 c G U u e 1 N h b X B s Z S B U e X B l L D J 9 J n F 1 b 3 Q 7 L C Z x d W 9 0 O 1 N l Y 3 R p b 2 4 x L 2 N v b H V t b i B k Y X R h I D I w M j A x M j I v Q 2 h h b m d l Z C B U e X B l L n t D b 2 1 w b 2 5 l b n Q g T m F t Z S w z f S Z x d W 9 0 O y w m c X V v d D t T Z W N 0 a W 9 u M S 9 j b 2 x 1 b W 4 g Z G F 0 Y S A y M D I w M T I y L 0 N o Y W 5 n Z W Q g V H l w Z S 5 7 Q X J l Y S w 0 f S Z x d W 9 0 O y w m c X V v d D t T Z W N 0 a W 9 u M S 9 j b 2 x 1 b W 4 g Z G F 0 Y S A y M D I w M T I y L 0 N o Y W 5 n Z W Q g V H l w Z S 5 7 Q W N 0 d W F s I E N v b m N l b n R y Y X R p b 2 4 s N X 0 m c X V v d D s s J n F 1 b 3 Q 7 U 2 V j d G l v b j E v Y 2 9 s d W 1 u I G R h d G E g M j A y M D E y M i 9 D a G F u Z 2 V k I F R 5 c G U u e 0 N h b G N 1 b G F 0 Z W Q g Q 2 9 u Y 2 V u d H J h d G l v b i w 2 f S Z x d W 9 0 O y w m c X V v d D t T Z W N 0 a W 9 u M S 9 j b 2 x 1 b W 4 g Z G F 0 Y S A y M D I w M T I y L 0 N o Y W 5 n Z W Q g V H l w Z S 5 7 R X h w Z W N 0 Z W Q g U l Q s N 3 0 m c X V v d D s s J n F 1 b 3 Q 7 U 2 V j d G l v b j E v Y 2 9 s d W 1 u I G R h d G E g M j A y M D E y M i 9 D a G F u Z 2 V k I F R 5 c G U u e 1 J l d G V u d G l v b i B U a W 1 l L D h 9 J n F 1 b 3 Q 7 L C Z x d W 9 0 O 1 N l Y 3 R p b 2 4 x L 2 N v b H V t b i B k Y X R h I D I w M j A x M j I v Q 2 h h b m d l Z C B U e X B l L n t S Z X R l b n R p b 2 4 g V G l t Z S B E Z W x 0 Y S A o b W l u K S w 5 f S Z x d W 9 0 O y w m c X V v d D t T Z W N 0 a W 9 u M S 9 j b 2 x 1 b W 4 g Z G F 0 Y S A y M D I w M T I y L 0 N o Y W 5 n Z W Q g V H l w Z S 5 7 V X N l Z C w x M H 0 m c X V v d D s s J n F 1 b 3 Q 7 U 2 V j d G l v b j E v Y 2 9 s d W 1 u I G R h d G E g M j A y M D E y M i 9 D a G F u Z 2 V k I F R 5 c G U u e 0 F j Y 3 V y Y W N 5 L D E x f S Z x d W 9 0 O y w m c X V v d D t T Z W N 0 a W 9 u M S 9 j b 2 x 1 b W 4 g Z G F 0 Y S A y M D I w M T I y L 0 N o Y W 5 n Z W Q g V H l w Z S 5 7 R X h w Z W N 0 Z W Q g S W 9 u I F J h d G l v L D E y f S Z x d W 9 0 O y w m c X V v d D t T Z W N 0 a W 9 u M S 9 j b 2 x 1 b W 4 g Z G F 0 Y S A y M D I w M T I y L 0 N o Y W 5 n Z W Q g V H l w Z S 5 7 S W 9 u I F J h d G l v L D E z f S Z x d W 9 0 O y w m c X V v d D t T Z W N 0 a W 9 u M S 9 j b 2 x 1 b W 4 g Z G F 0 Y S A y M D I w M T I y L 0 N o Y W 5 n Z W Q g V H l w Z S 5 7 S W 9 u I F J h d G l v I E N v b m Z p Z G V u Y 2 U s M T R 9 J n F 1 b 3 Q 7 L C Z x d W 9 0 O 1 N l Y 3 R p b 2 4 x L 2 N v b H V t b i B k Y X R h I D I w M j A x M j I v Q 2 h h b m d l Z C B U e X B l L n t W a W F s I E 5 1 b W J l c i w x N X 0 m c X V v d D s s J n F 1 b 3 Q 7 U 2 V j d G l v b j E v Y 2 9 s d W 1 u I G R h d G E g M j A y M D E y M i 9 D a G F u Z 2 V k I F R 5 c G U u e 0 N v b X B v b m V u d C B U e X B l L D E 2 f S Z x d W 9 0 O 1 0 s J n F 1 b 3 Q 7 Q 2 9 s d W 1 u Q 2 9 1 b n Q m c X V v d D s 6 M T c s J n F 1 b 3 Q 7 S 2 V 5 Q 2 9 s d W 1 u T m F t Z X M m c X V v d D s 6 W 1 0 s J n F 1 b 3 Q 7 Q 2 9 s d W 1 u S W R l b n R p d G l l c y Z x d W 9 0 O z p b J n F 1 b 3 Q 7 U 2 V j d G l v b j E v Y 2 9 s d W 1 u I G R h d G E g M j A y M D E y M i 9 D a G F u Z 2 V k I F R 5 c G U u e 0 l u Z G V 4 L D B 9 J n F 1 b 3 Q 7 L C Z x d W 9 0 O 1 N l Y 3 R p b 2 4 x L 2 N v b H V t b i B k Y X R h I D I w M j A x M j I v Q 2 h h b m d l Z C B U e X B l L n t T Y W 1 w b G U g T m F t Z S w x f S Z x d W 9 0 O y w m c X V v d D t T Z W N 0 a W 9 u M S 9 j b 2 x 1 b W 4 g Z G F 0 Y S A y M D I w M T I y L 0 N o Y W 5 n Z W Q g V H l w Z S 5 7 U 2 F t c G x l I F R 5 c G U s M n 0 m c X V v d D s s J n F 1 b 3 Q 7 U 2 V j d G l v b j E v Y 2 9 s d W 1 u I G R h d G E g M j A y M D E y M i 9 D a G F u Z 2 V k I F R 5 c G U u e 0 N v b X B v b m V u d C B O Y W 1 l L D N 9 J n F 1 b 3 Q 7 L C Z x d W 9 0 O 1 N l Y 3 R p b 2 4 x L 2 N v b H V t b i B k Y X R h I D I w M j A x M j I v Q 2 h h b m d l Z C B U e X B l L n t B c m V h L D R 9 J n F 1 b 3 Q 7 L C Z x d W 9 0 O 1 N l Y 3 R p b 2 4 x L 2 N v b H V t b i B k Y X R h I D I w M j A x M j I v Q 2 h h b m d l Z C B U e X B l L n t B Y 3 R 1 Y W w g Q 2 9 u Y 2 V u d H J h d G l v b i w 1 f S Z x d W 9 0 O y w m c X V v d D t T Z W N 0 a W 9 u M S 9 j b 2 x 1 b W 4 g Z G F 0 Y S A y M D I w M T I y L 0 N o Y W 5 n Z W Q g V H l w Z S 5 7 Q 2 F s Y 3 V s Y X R l Z C B D b 2 5 j Z W 5 0 c m F 0 a W 9 u L D Z 9 J n F 1 b 3 Q 7 L C Z x d W 9 0 O 1 N l Y 3 R p b 2 4 x L 2 N v b H V t b i B k Y X R h I D I w M j A x M j I v Q 2 h h b m d l Z C B U e X B l L n t F e H B l Y 3 R l Z C B S V C w 3 f S Z x d W 9 0 O y w m c X V v d D t T Z W N 0 a W 9 u M S 9 j b 2 x 1 b W 4 g Z G F 0 Y S A y M D I w M T I y L 0 N o Y W 5 n Z W Q g V H l w Z S 5 7 U m V 0 Z W 5 0 a W 9 u I F R p b W U s O H 0 m c X V v d D s s J n F 1 b 3 Q 7 U 2 V j d G l v b j E v Y 2 9 s d W 1 u I G R h d G E g M j A y M D E y M i 9 D a G F u Z 2 V k I F R 5 c G U u e 1 J l d G V u d G l v b i B U a W 1 l I E R l b H R h I C h t a W 4 p L D l 9 J n F 1 b 3 Q 7 L C Z x d W 9 0 O 1 N l Y 3 R p b 2 4 x L 2 N v b H V t b i B k Y X R h I D I w M j A x M j I v Q 2 h h b m d l Z C B U e X B l L n t V c 2 V k L D E w f S Z x d W 9 0 O y w m c X V v d D t T Z W N 0 a W 9 u M S 9 j b 2 x 1 b W 4 g Z G F 0 Y S A y M D I w M T I y L 0 N o Y W 5 n Z W Q g V H l w Z S 5 7 Q W N j d X J h Y 3 k s M T F 9 J n F 1 b 3 Q 7 L C Z x d W 9 0 O 1 N l Y 3 R p b 2 4 x L 2 N v b H V t b i B k Y X R h I D I w M j A x M j I v Q 2 h h b m d l Z C B U e X B l L n t F e H B l Y 3 R l Z C B J b 2 4 g U m F 0 a W 8 s M T J 9 J n F 1 b 3 Q 7 L C Z x d W 9 0 O 1 N l Y 3 R p b 2 4 x L 2 N v b H V t b i B k Y X R h I D I w M j A x M j I v Q 2 h h b m d l Z C B U e X B l L n t J b 2 4 g U m F 0 a W 8 s M T N 9 J n F 1 b 3 Q 7 L C Z x d W 9 0 O 1 N l Y 3 R p b 2 4 x L 2 N v b H V t b i B k Y X R h I D I w M j A x M j I v Q 2 h h b m d l Z C B U e X B l L n t J b 2 4 g U m F 0 a W 8 g Q 2 9 u Z m l k Z W 5 j Z S w x N H 0 m c X V v d D s s J n F 1 b 3 Q 7 U 2 V j d G l v b j E v Y 2 9 s d W 1 u I G R h d G E g M j A y M D E y M i 9 D a G F u Z 2 V k I F R 5 c G U u e 1 Z p Y W w g T n V t Y m V y L D E 1 f S Z x d W 9 0 O y w m c X V v d D t T Z W N 0 a W 9 u M S 9 j b 2 x 1 b W 4 g Z G F 0 Y S A y M D I w M T I y L 0 N o Y W 5 n Z W Q g V H l w Z S 5 7 Q 2 9 t c G 9 u Z W 5 0 I F R 5 c G U s M T Z 9 J n F 1 b 3 Q 7 X S w m c X V v d D t S Z W x h d G l v b n N o a X B J b m Z v J n F 1 b 3 Q 7 O l t d f S I v P j x F b n R y e S B U e X B l P S J S Z X N 1 b H R U e X B l I i B W Y W x 1 Z T 0 i c 1 R h Y m x l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j b 2 x 1 b W 4 l M j B k Y X R h J T I w M j A y M D E y M z A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Q 2 9 1 b n Q i I F Z h b H V l P S J s M T U 1 N C I v P j x F b n R y e S B U e X B l P S J G a W x s R W 5 h Y m x l Z C I g V m F s d W U 9 I m w w I i 8 + P E V u d H J 5 I F R 5 c G U 9 I k Z p b G x F c n J v c k N v Z G U i I F Z h b H V l P S J z V W 5 r b m 9 3 b i I v P j x F b n R y e S B U e X B l P S J G a W x s R X J y b 3 J D b 3 V u d C I g V m F s d W U 9 I m w w I i 8 + P E V u d H J 5 I F R 5 c G U 9 I k Z p b G x M Y X N 0 V X B k Y X R l Z C I g V m F s d W U 9 I m Q y M D I x L T A x L T A 1 V D E 4 O j Q 1 O j I w L j Q 1 M D I 2 N D h a I i 8 + P E V u d H J 5 I F R 5 c G U 9 I k Z p b G x D b 2 x 1 b W 5 U e X B l c y I g V m F s d W U 9 I n N B d 1 l H Q m d Z R 0 J n V U d C Z 0 V H Q m d Z R 0 F 3 W T 0 i L z 4 8 R W 5 0 c n k g V H l w Z T 0 i R m l s b E N v b H V t b k 5 h b W V z I i B W Y W x 1 Z T 0 i c 1 s m c X V v d D t J b m R l e C Z x d W 9 0 O y w m c X V v d D t T Y W 1 w b G U g T m F t Z S Z x d W 9 0 O y w m c X V v d D t T Y W 1 w b G U g V H l w Z S Z x d W 9 0 O y w m c X V v d D t D b 2 1 w b 2 5 l b n Q g T m F t Z S Z x d W 9 0 O y w m c X V v d D t B c m V h J n F 1 b 3 Q 7 L C Z x d W 9 0 O 0 F j d H V h b C B D b 2 5 j Z W 5 0 c m F 0 a W 9 u J n F 1 b 3 Q 7 L C Z x d W 9 0 O 0 N h b G N 1 b G F 0 Z W Q g Q 2 9 u Y 2 V u d H J h d G l v b i Z x d W 9 0 O y w m c X V v d D t F e H B l Y 3 R l Z C B S V C Z x d W 9 0 O y w m c X V v d D t S Z X R l b n R p b 2 4 g V G l t Z S Z x d W 9 0 O y w m c X V v d D t S Z X R l b n R p b 2 4 g V G l t Z S B E Z W x 0 Y S A o b W l u K S Z x d W 9 0 O y w m c X V v d D t V c 2 V k J n F 1 b 3 Q 7 L C Z x d W 9 0 O 0 F j Y 3 V y Y W N 5 J n F 1 b 3 Q 7 L C Z x d W 9 0 O 0 V 4 c G V j d G V k I E l v b i B S Y X R p b y Z x d W 9 0 O y w m c X V v d D t J b 2 4 g U m F 0 a W 8 m c X V v d D s s J n F 1 b 3 Q 7 S W 9 u I F J h d G l v I E N v b m Z p Z G V u Y 2 U m c X V v d D s s J n F 1 b 3 Q 7 V m l h b C B O d W 1 i Z X I m c X V v d D s s J n F 1 b 3 Q 7 Q 2 9 t c G 9 u Z W 5 0 I F R 5 c G U m c X V v d D t d I i 8 + P E V u d H J 5 I F R 5 c G U 9 I k Z p b G x l Z E N v b X B s Z X R l U m V z d W x 0 V G 9 X b 3 J r c 2 h l Z X Q i I F Z h b H V l P S J s M S I v P j x F b n R y e S B U e X B l P S J G a W x s U 3 R h d H V z I i B W Y W x 1 Z T 0 i c 0 N v b X B s Z X R l I i 8 + P E V u d H J 5 I F R 5 c G U 9 I k Z p b G x U b 0 R h d G F N b 2 R l b E V u Y W J s Z W Q i I F Z h b H V l P S J s M C I v P j x F b n R y e S B U e X B l P S J J c 1 B y a X Z h d G U i I F Z h b H V l P S J s M C I v P j x F b n R y e S B U e X B l P S J S Z W x h d G l v b n N o a X B J b m Z v Q 2 9 u d G F p b m V y I i B W Y W x 1 Z T 0 i c 3 s m c X V v d D t j b 2 x 1 b W 5 D b 3 V u d C Z x d W 9 0 O z o x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Y 2 9 s d W 1 u I G R h d G E g M j A y M D E y M z A v Q 2 h h b m d l Z C B U e X B l L n t J b m R l e C w w f S Z x d W 9 0 O y w m c X V v d D t T Z W N 0 a W 9 u M S 9 j b 2 x 1 b W 4 g Z G F 0 Y S A y M D I w M T I z M C 9 D a G F u Z 2 V k I F R 5 c G U u e 1 N h b X B s Z S B O Y W 1 l L D F 9 J n F 1 b 3 Q 7 L C Z x d W 9 0 O 1 N l Y 3 R p b 2 4 x L 2 N v b H V t b i B k Y X R h I D I w M j A x M j M w L 0 N o Y W 5 n Z W Q g V H l w Z S 5 7 U 2 F t c G x l I F R 5 c G U s M n 0 m c X V v d D s s J n F 1 b 3 Q 7 U 2 V j d G l v b j E v Y 2 9 s d W 1 u I G R h d G E g M j A y M D E y M z A v Q 2 h h b m d l Z C B U e X B l L n t D b 2 1 w b 2 5 l b n Q g T m F t Z S w z f S Z x d W 9 0 O y w m c X V v d D t T Z W N 0 a W 9 u M S 9 j b 2 x 1 b W 4 g Z G F 0 Y S A y M D I w M T I z M C 9 D a G F u Z 2 V k I F R 5 c G U u e 0 F y Z W E s N H 0 m c X V v d D s s J n F 1 b 3 Q 7 U 2 V j d G l v b j E v Y 2 9 s d W 1 u I G R h d G E g M j A y M D E y M z A v Q 2 h h b m d l Z C B U e X B l L n t B Y 3 R 1 Y W w g Q 2 9 u Y 2 V u d H J h d G l v b i w 1 f S Z x d W 9 0 O y w m c X V v d D t T Z W N 0 a W 9 u M S 9 j b 2 x 1 b W 4 g Z G F 0 Y S A y M D I w M T I z M C 9 D a G F u Z 2 V k I F R 5 c G U u e 0 N h b G N 1 b G F 0 Z W Q g Q 2 9 u Y 2 V u d H J h d G l v b i w 2 f S Z x d W 9 0 O y w m c X V v d D t T Z W N 0 a W 9 u M S 9 j b 2 x 1 b W 4 g Z G F 0 Y S A y M D I w M T I z M C 9 D a G F u Z 2 V k I F R 5 c G U u e 0 V 4 c G V j d G V k I F J U L D d 9 J n F 1 b 3 Q 7 L C Z x d W 9 0 O 1 N l Y 3 R p b 2 4 x L 2 N v b H V t b i B k Y X R h I D I w M j A x M j M w L 0 N o Y W 5 n Z W Q g V H l w Z S 5 7 U m V 0 Z W 5 0 a W 9 u I F R p b W U s O H 0 m c X V v d D s s J n F 1 b 3 Q 7 U 2 V j d G l v b j E v Y 2 9 s d W 1 u I G R h d G E g M j A y M D E y M z A v Q 2 h h b m d l Z C B U e X B l L n t S Z X R l b n R p b 2 4 g V G l t Z S B E Z W x 0 Y S A o b W l u K S w 5 f S Z x d W 9 0 O y w m c X V v d D t T Z W N 0 a W 9 u M S 9 j b 2 x 1 b W 4 g Z G F 0 Y S A y M D I w M T I z M C 9 D a G F u Z 2 V k I F R 5 c G U u e 1 V z Z W Q s M T B 9 J n F 1 b 3 Q 7 L C Z x d W 9 0 O 1 N l Y 3 R p b 2 4 x L 2 N v b H V t b i B k Y X R h I D I w M j A x M j M w L 0 N o Y W 5 n Z W Q g V H l w Z S 5 7 Q W N j d X J h Y 3 k s M T F 9 J n F 1 b 3 Q 7 L C Z x d W 9 0 O 1 N l Y 3 R p b 2 4 x L 2 N v b H V t b i B k Y X R h I D I w M j A x M j M w L 0 N o Y W 5 n Z W Q g V H l w Z S 5 7 R X h w Z W N 0 Z W Q g S W 9 u I F J h d G l v L D E y f S Z x d W 9 0 O y w m c X V v d D t T Z W N 0 a W 9 u M S 9 j b 2 x 1 b W 4 g Z G F 0 Y S A y M D I w M T I z M C 9 D a G F u Z 2 V k I F R 5 c G U u e 0 l v b i B S Y X R p b y w x M 3 0 m c X V v d D s s J n F 1 b 3 Q 7 U 2 V j d G l v b j E v Y 2 9 s d W 1 u I G R h d G E g M j A y M D E y M z A v Q 2 h h b m d l Z C B U e X B l L n t J b 2 4 g U m F 0 a W 8 g Q 2 9 u Z m l k Z W 5 j Z S w x N H 0 m c X V v d D s s J n F 1 b 3 Q 7 U 2 V j d G l v b j E v Y 2 9 s d W 1 u I G R h d G E g M j A y M D E y M z A v Q 2 h h b m d l Z C B U e X B l L n t W a W F s I E 5 1 b W J l c i w x N X 0 m c X V v d D s s J n F 1 b 3 Q 7 U 2 V j d G l v b j E v Y 2 9 s d W 1 u I G R h d G E g M j A y M D E y M z A v Q 2 h h b m d l Z C B U e X B l L n t D b 2 1 w b 2 5 l b n Q g V H l w Z S w x N n 0 m c X V v d D t d L C Z x d W 9 0 O 0 N v b H V t b k N v d W 5 0 J n F 1 b 3 Q 7 O j E 3 L C Z x d W 9 0 O 0 t l e U N v b H V t b k 5 h b W V z J n F 1 b 3 Q 7 O l t d L C Z x d W 9 0 O 0 N v b H V t b k l k Z W 5 0 a X R p Z X M m c X V v d D s 6 W y Z x d W 9 0 O 1 N l Y 3 R p b 2 4 x L 2 N v b H V t b i B k Y X R h I D I w M j A x M j M w L 0 N o Y W 5 n Z W Q g V H l w Z S 5 7 S W 5 k Z X g s M H 0 m c X V v d D s s J n F 1 b 3 Q 7 U 2 V j d G l v b j E v Y 2 9 s d W 1 u I G R h d G E g M j A y M D E y M z A v Q 2 h h b m d l Z C B U e X B l L n t T Y W 1 w b G U g T m F t Z S w x f S Z x d W 9 0 O y w m c X V v d D t T Z W N 0 a W 9 u M S 9 j b 2 x 1 b W 4 g Z G F 0 Y S A y M D I w M T I z M C 9 D a G F u Z 2 V k I F R 5 c G U u e 1 N h b X B s Z S B U e X B l L D J 9 J n F 1 b 3 Q 7 L C Z x d W 9 0 O 1 N l Y 3 R p b 2 4 x L 2 N v b H V t b i B k Y X R h I D I w M j A x M j M w L 0 N o Y W 5 n Z W Q g V H l w Z S 5 7 Q 2 9 t c G 9 u Z W 5 0 I E 5 h b W U s M 3 0 m c X V v d D s s J n F 1 b 3 Q 7 U 2 V j d G l v b j E v Y 2 9 s d W 1 u I G R h d G E g M j A y M D E y M z A v Q 2 h h b m d l Z C B U e X B l L n t B c m V h L D R 9 J n F 1 b 3 Q 7 L C Z x d W 9 0 O 1 N l Y 3 R p b 2 4 x L 2 N v b H V t b i B k Y X R h I D I w M j A x M j M w L 0 N o Y W 5 n Z W Q g V H l w Z S 5 7 Q W N 0 d W F s I E N v b m N l b n R y Y X R p b 2 4 s N X 0 m c X V v d D s s J n F 1 b 3 Q 7 U 2 V j d G l v b j E v Y 2 9 s d W 1 u I G R h d G E g M j A y M D E y M z A v Q 2 h h b m d l Z C B U e X B l L n t D Y W x j d W x h d G V k I E N v b m N l b n R y Y X R p b 2 4 s N n 0 m c X V v d D s s J n F 1 b 3 Q 7 U 2 V j d G l v b j E v Y 2 9 s d W 1 u I G R h d G E g M j A y M D E y M z A v Q 2 h h b m d l Z C B U e X B l L n t F e H B l Y 3 R l Z C B S V C w 3 f S Z x d W 9 0 O y w m c X V v d D t T Z W N 0 a W 9 u M S 9 j b 2 x 1 b W 4 g Z G F 0 Y S A y M D I w M T I z M C 9 D a G F u Z 2 V k I F R 5 c G U u e 1 J l d G V u d G l v b i B U a W 1 l L D h 9 J n F 1 b 3 Q 7 L C Z x d W 9 0 O 1 N l Y 3 R p b 2 4 x L 2 N v b H V t b i B k Y X R h I D I w M j A x M j M w L 0 N o Y W 5 n Z W Q g V H l w Z S 5 7 U m V 0 Z W 5 0 a W 9 u I F R p b W U g R G V s d G E g K G 1 p b i k s O X 0 m c X V v d D s s J n F 1 b 3 Q 7 U 2 V j d G l v b j E v Y 2 9 s d W 1 u I G R h d G E g M j A y M D E y M z A v Q 2 h h b m d l Z C B U e X B l L n t V c 2 V k L D E w f S Z x d W 9 0 O y w m c X V v d D t T Z W N 0 a W 9 u M S 9 j b 2 x 1 b W 4 g Z G F 0 Y S A y M D I w M T I z M C 9 D a G F u Z 2 V k I F R 5 c G U u e 0 F j Y 3 V y Y W N 5 L D E x f S Z x d W 9 0 O y w m c X V v d D t T Z W N 0 a W 9 u M S 9 j b 2 x 1 b W 4 g Z G F 0 Y S A y M D I w M T I z M C 9 D a G F u Z 2 V k I F R 5 c G U u e 0 V 4 c G V j d G V k I E l v b i B S Y X R p b y w x M n 0 m c X V v d D s s J n F 1 b 3 Q 7 U 2 V j d G l v b j E v Y 2 9 s d W 1 u I G R h d G E g M j A y M D E y M z A v Q 2 h h b m d l Z C B U e X B l L n t J b 2 4 g U m F 0 a W 8 s M T N 9 J n F 1 b 3 Q 7 L C Z x d W 9 0 O 1 N l Y 3 R p b 2 4 x L 2 N v b H V t b i B k Y X R h I D I w M j A x M j M w L 0 N o Y W 5 n Z W Q g V H l w Z S 5 7 S W 9 u I F J h d G l v I E N v b m Z p Z G V u Y 2 U s M T R 9 J n F 1 b 3 Q 7 L C Z x d W 9 0 O 1 N l Y 3 R p b 2 4 x L 2 N v b H V t b i B k Y X R h I D I w M j A x M j M w L 0 N o Y W 5 n Z W Q g V H l w Z S 5 7 V m l h b C B O d W 1 i Z X I s M T V 9 J n F 1 b 3 Q 7 L C Z x d W 9 0 O 1 N l Y 3 R p b 2 4 x L 2 N v b H V t b i B k Y X R h I D I w M j A x M j M w L 0 N o Y W 5 n Z W Q g V H l w Z S 5 7 Q 2 9 t c G 9 u Z W 5 0 I F R 5 c G U s M T Z 9 J n F 1 b 3 Q 7 X S w m c X V v d D t S Z W x h d G l v b n N o a X B J b m Z v J n F 1 b 3 Q 7 O l t d f S I v P j x F b n R y e S B U e X B l P S J S Z X N 1 b H R U e X B l I i B W Y W x 1 Z T 0 i c 1 R h Y m x l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j b 2 x 1 b W 4 l M j B k Y X R h J T I w M j A y M D E y M i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2 N v b H V t b i U y M G R h d G E l M j A y M D I w M T I y L 1 B y b 2 1 v d G V k J T I w S G V h Z G V y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Y 2 9 s d W 1 u J T I w Z G F 0 Y S U y M D I w M j A x M j I v Q 2 h h b m d l Z C U y M F R 5 c G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2 N v b H V t b i U y M G R h d G E l M j A y M D I w M T I z M C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2 N v b H V t b i U y M G R h d G E l M j A y M D I w M T I z M C 9 Q c m 9 t b 3 R l Z C U y M E h l Y W R l c n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2 N v b H V t b i U y M G R h d G E l M j A y M D I w M T I z M C 9 D a G F u Z 2 V k J T I w V H l w Z T w v S X R l b V B h d G g + P C 9 J d G V t T G 9 j Y X R p b 2 4 + P F N 0 Y W J s Z U V u d H J p Z X M v P j w v S X R l b T 4 8 S X R l b T 4 8 S X R l b U x v Y 2 F 0 a W 9 u P j x J d G V t V H l w Z T 5 B b G x G b 3 J t d W x h c z w v S X R l b V R 5 c G U + P E l 0 Z W 1 Q Y X R o P j w v S X R l b V B h d G g + P C 9 J d G V t T G 9 j Y X R p b 2 4 + P F N 0 Y W J s Z U V u d H J p Z X M v P j w v S X R l b T 4 8 L 0 l 0 Z W 1 z P j w v T G 9 j Y W x Q Y W N r Y W d l T W V 0 Y W R h d G F G a W x l P h Y A A A B Q S w U G A A A A A A A A A A A A A A A A A A A A A A A A J g E A A A E A A A D Q j J 3 f A R X R E Y x 6 A M B P w p f r A Q A A A J g e p 2 b U p P B K v v 9 j l A y X e 0 w A A A A A A g A A A A A A E G Y A A A A B A A A g A A A A x z V C 4 o W 8 H v f c H o Y c J o S 7 + f C F l T d P y / 5 L b g U v h C X 5 Z F w A A A A A D o A A A A A C A A A g A A A A u K B x K h 7 Z p A h r p B V + R N K z E 2 A H Z G I Y B 5 x B U F u 8 r H + 7 H m R Q A A A A + V 1 h d F 7 T R + a J x 3 0 y 9 M q g w J m G m n n Y 1 x u T Y I G n T Z g Y 4 3 6 F D n 3 p d 3 o s a z L u f 0 3 k 1 n W Z n g 6 u I k Q y D J q q q g M P 7 + 2 T p c R + P i N a k t O w g l u z Q q w Z 2 W d A A A A A p 1 m 2 t i L 9 Q 9 6 a h B W X D g Z p O Z B H n m Y 1 W W A e Q Y c H A K 2 Q e G l T K d L 4 M c 5 / k M 1 k Y 3 l F n Q 6 n X n h c 7 y e T F 9 m N p a N Z q h K t R Q = = < / D a t a M a s h u p > 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51E45CC7D16E4786CA32D6CD85CF39" ma:contentTypeVersion="10" ma:contentTypeDescription="Een nieuw document maken." ma:contentTypeScope="" ma:versionID="1e49fa5efead13b302ef30c015fed214">
  <xsd:schema xmlns:xsd="http://www.w3.org/2001/XMLSchema" xmlns:xs="http://www.w3.org/2001/XMLSchema" xmlns:p="http://schemas.microsoft.com/office/2006/metadata/properties" xmlns:ns3="3ffa7738-bc79-438c-83ec-90d19dddbc47" targetNamespace="http://schemas.microsoft.com/office/2006/metadata/properties" ma:root="true" ma:fieldsID="550af5f683e57c70ed43839cccbb0e46" ns3:_="">
    <xsd:import namespace="3ffa7738-bc79-438c-83ec-90d19dddbc4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fa7738-bc79-438c-83ec-90d19dddbc4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21307CB-5901-4A46-9E34-228F8DA2F4A6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5666E9F2-0AB0-482A-BC99-D562A410197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54AC949-86D9-4C0D-A52D-DAC52FE734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fa7738-bc79-438c-83ec-90d19dddbc4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8830714-EBC7-4461-8975-3776F909F38F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3ffa7738-bc79-438c-83ec-90d19dddbc47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Benzotrizole NH4 NO3 NO2 data</vt:lpstr>
      <vt:lpstr>amoA gene copy numbers</vt:lpstr>
    </vt:vector>
  </TitlesOfParts>
  <Company>Wageningen University and Research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Wang, Jinsong</dc:creator>
  <cp:lastModifiedBy>Wang, Jinsong</cp:lastModifiedBy>
  <dcterms:created xsi:type="dcterms:W3CDTF">2021-01-04T19:00:00Z</dcterms:created>
  <dcterms:modified xsi:type="dcterms:W3CDTF">2023-01-31T23:14:23Z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0x010100AB51E45CC7D16E4786CA32D6CD85CF39</vt:lpwstr>
  </property>
</Properties>
</file>